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ходы 2021_2023" sheetId="1" r:id="rId1"/>
    <sheet name="Лист1" sheetId="2" r:id="rId2"/>
  </sheets>
  <definedNames>
    <definedName name="_xlnm.Print_Area" localSheetId="0">'доходы 2021_2023'!$A$1:$E$183</definedName>
    <definedName name="_xlnm.Print_Titles" localSheetId="0">'доходы 2021_2023'!$10:$11</definedName>
  </definedNames>
  <calcPr fullCalcOnLoad="1"/>
</workbook>
</file>

<file path=xl/sharedStrings.xml><?xml version="1.0" encoding="utf-8"?>
<sst xmlns="http://schemas.openxmlformats.org/spreadsheetml/2006/main" count="354" uniqueCount="320">
  <si>
    <t>Приложение 1</t>
  </si>
  <si>
    <t xml:space="preserve">к решению Совета депутатов городского округа Фрязино </t>
  </si>
  <si>
    <t>от 17.12.2021          № 129/29</t>
  </si>
  <si>
    <t>"О бюджете городского округа Фрязино на 2022 год и на плановый период 2023 и 2024 годов"</t>
  </si>
  <si>
    <t xml:space="preserve">ПОСТУПЛЕНИЕ ДОХОДОВ В БЮДЖЕТ ГОРОДСКОГО ОКРУГА ФРЯЗИНО </t>
  </si>
  <si>
    <t xml:space="preserve"> НА 2022 ГОД И НА ПЛАНОВЫЙ ПЕРИОД 2023 И 2024 ГОДОВ</t>
  </si>
  <si>
    <t>Наименования</t>
  </si>
  <si>
    <t>Коды</t>
  </si>
  <si>
    <t xml:space="preserve">  Сумма (тыс. руб.)</t>
  </si>
  <si>
    <t>2022 год</t>
  </si>
  <si>
    <t>2023 год</t>
  </si>
  <si>
    <t>2024 год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</si>
  <si>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</si>
  <si>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</si>
  <si>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</si>
  <si>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</si>
  <si>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</si>
  <si>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</si>
  <si>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</si>
  <si>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</si>
  <si>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</si>
  <si>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</si>
  <si>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</si>
  <si>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</si>
  <si>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</si>
  <si>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</si>
  <si>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</si>
  <si>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</si>
  <si>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</si>
  <si>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</si>
  <si>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</si>
  <si>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</si>
  <si>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</si>
  <si>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</si>
  <si>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</si>
  <si>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</si>
  <si>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</si>
  <si>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</si>
  <si>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</si>
  <si>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</si>
  <si>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</si>
  <si>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</si>
  <si>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</si>
  <si>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</si>
  <si>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</si>
  <si>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</si>
  <si>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</si>
  <si>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</si>
  <si>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</si>
  <si>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</si>
  <si>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</si>
  <si>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</si>
  <si>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</si>
  <si>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</si>
  <si>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</si>
  <si>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</si>
  <si>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</si>
  <si>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</si>
  <si>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</si>
  <si>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</si>
  <si>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</si>
  <si>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</si>
  <si>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</si>
  <si>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</si>
  <si>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</si>
  <si>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</si>
  <si>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</si>
  <si>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</si>
  <si>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</si>
  <si>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</si>
  <si>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</si>
  <si>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</si>
  <si>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</si>
  <si>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</si>
  <si>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</si>
  <si>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</si>
  <si>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000 1 08 03010 01 0000 110</t>
  </si>
  <si>
    <t>Государственная пошлина за 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</si>
  <si>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</si>
  <si>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</si>
  <si>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</si>
  <si>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</si>
  <si>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</si>
  <si>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</si>
  <si>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</si>
  <si>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</si>
  <si>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</si>
  <si>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</si>
  <si>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</si>
  <si>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и которые расположены  в границах городских округов, а также средства от продажи права на заключение договоров аренды указанных земельных участков </t>
  </si>
  <si>
    <t>000 1 11 05012 04 0000 120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</si>
  <si>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  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</si>
  <si>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</si>
  <si>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</si>
  <si>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</si>
  <si>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</si>
  <si>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</si>
  <si>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</si>
  <si>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</si>
  <si>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</si>
  <si>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</si>
  <si>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</si>
  <si>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</si>
  <si>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</si>
  <si>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</si>
  <si>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</si>
  <si>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</si>
  <si>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</si>
  <si>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</si>
  <si>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 (плата за наем) в муниципальном жилищном фонде)</t>
  </si>
  <si>
    <t>000 1 11 09044 04 0002 120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</si>
  <si>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</si>
  <si>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</si>
  <si>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 государственная собственность на которые не разграничена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</si>
  <si>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</si>
  <si>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 государственная собственность на которые не разграничена (плата по договорам на установку и эксплуатацию рекламных конструкций)</t>
  </si>
  <si>
    <t>000 1 11 09080 04 0003 120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</si>
  <si>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 государственная собственность на которые не разграничена (плата за право на заключение договора на размещение и эксплуатацию нестационарного торгового объекта)</t>
  </si>
  <si>
    <t>000 1 11 09080 04 0009 120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</si>
  <si>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</si>
  <si>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</si>
  <si>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</si>
  <si>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</si>
  <si>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</si>
  <si>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</si>
  <si>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</si>
  <si>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</si>
  <si>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</si>
  <si>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</si>
  <si>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 xml:space="preserve">Плата за размещение отходов производства </t>
  </si>
  <si>
    <t>000 1 12 01041 01 0000 120</t>
  </si>
  <si>
    <t>Доходы от оказания платных услуг 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</si>
  <si>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</si>
  <si>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</si>
  <si>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</si>
  <si>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</si>
  <si>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</si>
  <si>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</si>
  <si>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</si>
  <si>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</si>
  <si>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</si>
  <si>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</si>
  <si>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</si>
  <si>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</si>
  <si>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</si>
  <si>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иуниципального контроля</t>
  </si>
  <si>
    <t>000 1 16 01074 01 0000 140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</si>
  <si>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</si>
  <si>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</si>
  <si>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</si>
  <si>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</si>
  <si>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</si>
  <si>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</si>
  <si>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</si>
  <si>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000 1 16 01154 01 0000 140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</si>
  <si>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</si>
  <si>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</si>
  <si>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</si>
  <si>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000 1 16 01194 01 0000 140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</si>
  <si>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</si>
  <si>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</si>
  <si>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</si>
  <si>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</si>
  <si>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</si>
  <si>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</si>
  <si>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 государственным (муниципальным) органом, казенным учреждением, Центральным банком Российской Федерации</t>
  </si>
  <si>
    <t>000 1 16 07090 00 0000 140</t>
  </si>
  <si>
    <t>Иные штрафы, нестойки,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</si>
  <si>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000 1 16 07090 04 0000 140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</si>
  <si>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</si>
  <si>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</si>
  <si>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</si>
  <si>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</si>
  <si>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</si>
  <si>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</si>
  <si>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</si>
  <si>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000 1 16 10123 01 0041 140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</si>
  <si>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</si>
  <si>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</si>
  <si>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</si>
  <si>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 xml:space="preserve">000 2 02 00000 00 0000 000 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</si>
  <si>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</si>
  <si>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</si>
  <si>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</si>
  <si>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</si>
  <si>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</si>
  <si>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000 2 02 15001 04 0000 150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</si>
  <si>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</si>
  <si>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</si>
  <si>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</si>
  <si>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000 2 02 20041 00 0000 150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</si>
  <si>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</si>
  <si>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</si>
  <si>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</si>
  <si>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000 2 02 25169 00 0000 150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</si>
  <si>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</si>
  <si>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000 2 02 25169 04 0000 150</t>
  </si>
  <si>
    <t>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</si>
  <si>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000 2 02 25208 00 0000 150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</si>
  <si>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</si>
  <si>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000 2 02 25208 04 0000 150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</si>
  <si>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</si>
  <si>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000 2 02 25210 00 0000 150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</si>
  <si>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</si>
  <si>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000 2 02 25210 04 0000 150</t>
  </si>
  <si>
    <t>Субсидии бюджетам на строительство и реконструкцию (модернизацию) объектов питьевого водоснабжения</t>
  </si>
  <si>
    <t>000 2 02 25243 00 0000 150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</si>
  <si>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</si>
  <si>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000 2 02 25243 04 0000 150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</si>
  <si>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</si>
  <si>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</si>
  <si>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</si>
  <si>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</si>
  <si>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</si>
  <si>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</si>
  <si>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</si>
  <si>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</si>
  <si>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Субсидия бюджетам на поддержку отрасли культуры</t>
  </si>
  <si>
    <t>000 2 02 25519 00 0000 150</t>
  </si>
  <si>
    <t>Субсидия бюджетам городских округов на поддержку отрасли культуры (модернизация библиотек в части комплектования книжных фондов муниципальных общедоступных библиотек)</t>
  </si>
  <si>
    <t>000 2 02 25519 04 0000 150</t>
  </si>
  <si>
    <t>Субсидии бюджетам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</si>
  <si>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000 2 02 25525 00 0000 150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</si>
  <si>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</si>
  <si>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000 2 02 25525 04 0000 150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</si>
  <si>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</si>
  <si>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</si>
  <si>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</si>
  <si>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</si>
  <si>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>Прочие субсидии</t>
  </si>
  <si>
    <t>000 2 02 29999 00 0000 150</t>
  </si>
  <si>
    <t>Прочие субсидии бюджетам городских округов</t>
  </si>
  <si>
    <t>000 2 02 29999 04 0000 150</t>
  </si>
  <si>
    <t>в том числе:</t>
  </si>
  <si>
    <t>Прочие субсидии бюджетам городских округов (субсидия на мероприятия по проведению капитального ремонта в муниципальных дошкольных образовательных организациях Московской области)</t>
  </si>
  <si>
    <t>Прочие субсидии бюджетам городских округов (субсидия на проведение работ по капитальному ремонту зданий региональных (муниципальных) общеобразовательных организаций)</t>
  </si>
  <si>
    <t>Прочие субсидии бюджетам городских округов (субсидия на оснащение отремонтированных зданий общеобразовательных организаций средствами обучения и воспитания)</t>
  </si>
  <si>
    <t>Прочие субсидии бюджетам городских округов (субсидия на создание и содержание дополнительных мест для детей в возрасте от 1,5 до 7 лет в организациях, осуществляющих присмотр и уход за детьми)</t>
  </si>
  <si>
    <t>Прочие субсидии бюджетам городских округов (субсидия на 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области)</t>
  </si>
  <si>
    <t>Прочие субсидии бюджетам городских округов (субсидия на реализацию мероприятий по улучшению жилищных условий многодетных семей)</t>
  </si>
  <si>
    <t>Прочие субсидии бюджетам городских округов (субсидия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населения)</t>
  </si>
  <si>
    <t>Прочие субсидии бюджетам городских округов (субсидия на мероприятия по организации отдыха детей в каникулярное время)</t>
  </si>
  <si>
    <t>Прочие субсидии бюджетам городских округов (субсидия на ремонт подъездов в многоквартирных домах)</t>
  </si>
  <si>
    <t>Прочие субсидии бюджетам городских округов (субсидия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образования)</t>
  </si>
  <si>
    <t>Прочие субсидии бюджетам городских округов (субсидия на оснащение мультимедийными проекторами и экранами для мультимедийных проекторов общеобразовательных организаций в Московской области)</t>
  </si>
  <si>
    <t xml:space="preserve">Прочие субсидии бюджетам городских округов (субсидия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области) </t>
  </si>
  <si>
    <t>Прочие субсидии бюджетам городских округов (субсидия на обустройство и установку детских игровых площадок на территории муниципальных образований Московской области)</t>
  </si>
  <si>
    <t>Прочие субсидии бюджетам городских округов (субсидия на ремонт дворовых территорий)</t>
  </si>
  <si>
    <t>Прочие субсидии бюджетам городских округов (субсидия на устройство и капитальный ремонт систем наружного освещения в рамках реализации проекта "Светлый город")</t>
  </si>
  <si>
    <t>Прочие субсидии бюджетам городских округов (субсидия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</si>
  <si>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Прочие субсидии бюджетам городских округов (субсидия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образования)</t>
  </si>
  <si>
    <t>Прочие субсидии бюджетам городских округов (субсидия на благоустройство лесопарковых зон)</t>
  </si>
  <si>
    <t>Прочие субсидии бюджетам городских округов (субсидия на обновление и техническое обслуживание (ремонт) средств (программного обеспечения и оборудования), приобретенных в рамках субсидии на обеспечение образовательных организаций материально-технической базой для внедрения цифровой образовательной среды, в рамках федерального проекта "Цифровая образовательная среда" национального проекта "Образование")</t>
  </si>
  <si>
    <t>Прочие субсидии бюджетам городских округов (субсидия на приобретение музыкальных инструментов для муниципальных организаций дополнительного образования в сфере культуры</t>
  </si>
  <si>
    <t>Субвенции бюджетам бюджетной системы Российской Федерации</t>
  </si>
  <si>
    <t>000 2 02 30000 00 0000 150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</si>
  <si>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</si>
  <si>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000 2 02 30022 00 0000 150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</si>
  <si>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</si>
  <si>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</si>
  <si>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в том числе на :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</si>
  <si>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</si>
  <si>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</si>
  <si>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</si>
  <si>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</si>
  <si>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</si>
  <si>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</si>
  <si>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 (субвенции на осуществление переданных полномочий по временному  хранению, 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</si>
  <si>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городских округов на выполнение передаваемых полномочий субъектов Российской Федерации (субвенции на обеспечение переданного государственного полномочия Московской области по созданию  комиссий по делам несовершеннолетних и защите их прав городов и районов)</t>
  </si>
  <si>
    <t>Субвенции бюджетам городских округов на выполнение передаваемых полномочий субъектов Российской Федерации (субвенции на оплату расходов, связанных с компенсацией проезда к месту учебы и обратно отдельным категориям обучающихся  по очной форме обучения в муниципальных общеобразовательных организациях Московской области)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</si>
  <si>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образования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области,дошкольного, начапльного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программам)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</si>
  <si>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владельцев)</t>
  </si>
  <si>
    <t>Субвенции бюджетам городских округов на выполнение передаваемых полномочий субъектов Российской Федерации (субвенция 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</si>
  <si>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государственных полномочий Московской области в области земельных отношений)</t>
  </si>
  <si>
    <t>Субвенции бюджетам городских округов на выполнение передаваемых полномочий субъектов Российской Федерации (субвенция для осуществления отдельных государственных полномочий в части присвоения адресов объектам адресации, изменения и аннулирования адресов,  присвоения наименования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</si>
  <si>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</si>
  <si>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</si>
  <si>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</si>
  <si>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 организации, реализующие образовательные программы дошкольного образования</t>
  </si>
  <si>
    <t>000 2 02 30029 04 0000 150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</si>
  <si>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</si>
  <si>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</si>
  <si>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</si>
  <si>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</si>
  <si>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</si>
  <si>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</si>
  <si>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</si>
  <si>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000 2 02 35118 04 0000 150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</si>
  <si>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</si>
  <si>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</si>
  <si>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</si>
  <si>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</si>
  <si>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Отечетственной войны 1941-1945 годов"</t>
  </si>
  <si>
    <t>000 2 02 35134 00 0000 150</t>
  </si>
  <si>
    <t>Субвенции бюджетам городских округов 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Отечетственной войны 1941-1945 годов"</t>
  </si>
  <si>
    <t>000 2 02 35134 04 0000 150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</si>
  <si>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 инвалидов в Российской Федерации"</t>
  </si>
  <si>
    <t>000 2 02 35176 00 0000 150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</si>
  <si>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</si>
  <si>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000 2 02 35176 04 0000 150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</si>
  <si>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</si>
  <si>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</si>
  <si>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</si>
  <si>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</si>
  <si>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Прочие субвенции</t>
  </si>
  <si>
    <t>000 2 02 39999 00 0000 150</t>
  </si>
  <si>
    <t>Прочие субвенции бюджетам городских округов  (субвенция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облатси,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</si>
  <si>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000 2 02 39999 04 0000 150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</si>
  <si>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</si>
  <si>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</si>
  <si>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</si>
  <si>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</si>
  <si>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 бюджетам городских округов</t>
  </si>
  <si>
    <t>000 2 02 49999 04 0000 150</t>
  </si>
  <si>
    <t>Прочие межбюджетные трансферты, передаваемые  бюджетам городских округов (на реализацию отдельных мероприятий муниципальных программ)</t>
  </si>
  <si>
    <t xml:space="preserve">ВСЕГО ДОХОДОВ </t>
  </si>
  <si>
    <t>в том числе поступление налога на доходы физических лиц по дополнительному нормативу отчислений</t>
  </si>
  <si>
    <t>доп. норматив 2022</t>
  </si>
  <si>
    <t>доп. норматив 2023</t>
  </si>
  <si>
    <t>доп. норматив 2024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</si>
</sst>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@"/>
  </numFmts>
  <fonts count="5">
    <font>
      <sz val="10"/>
      <name val="Times New Roman Cyr"/>
      <family val="1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2" borderId="0" xfId="0" applyFont="1" applyFill="1" applyBorder="1" applyAlignment="1">
      <alignment horizontal="center" wrapText="1"/>
    </xf>
    <xf numFmtId="164" fontId="2" fillId="2" borderId="0" xfId="0" applyFont="1" applyFill="1" applyAlignment="1">
      <alignment horizontal="center" wrapText="1"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Border="1" applyAlignment="1">
      <alignment horizontal="center" wrapText="1"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 wrapText="1"/>
    </xf>
    <xf numFmtId="164" fontId="3" fillId="2" borderId="1" xfId="0" applyFont="1" applyFill="1" applyBorder="1" applyAlignment="1">
      <alignment horizontal="left"/>
    </xf>
    <xf numFmtId="164" fontId="3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right" wrapText="1"/>
    </xf>
    <xf numFmtId="164" fontId="3" fillId="2" borderId="1" xfId="0" applyFont="1" applyFill="1" applyBorder="1" applyAlignment="1">
      <alignment/>
    </xf>
    <xf numFmtId="165" fontId="3" fillId="2" borderId="1" xfId="0" applyNumberFormat="1" applyFont="1" applyFill="1" applyBorder="1" applyAlignment="1">
      <alignment/>
    </xf>
    <xf numFmtId="164" fontId="2" fillId="2" borderId="1" xfId="0" applyFont="1" applyFill="1" applyBorder="1" applyAlignment="1">
      <alignment/>
    </xf>
    <xf numFmtId="165" fontId="2" fillId="2" borderId="1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2" fillId="2" borderId="1" xfId="0" applyFont="1" applyFill="1" applyBorder="1" applyAlignment="1">
      <alignment wrapText="1"/>
    </xf>
    <xf numFmtId="165" fontId="2" fillId="2" borderId="1" xfId="0" applyNumberFormat="1" applyFont="1" applyFill="1" applyBorder="1" applyAlignment="1">
      <alignment/>
    </xf>
    <xf numFmtId="165" fontId="0" fillId="2" borderId="0" xfId="0" applyNumberFormat="1" applyFill="1" applyAlignment="1">
      <alignment/>
    </xf>
    <xf numFmtId="164" fontId="3" fillId="2" borderId="1" xfId="0" applyFont="1" applyFill="1" applyBorder="1" applyAlignment="1">
      <alignment wrapText="1"/>
    </xf>
    <xf numFmtId="164" fontId="2" fillId="2" borderId="1" xfId="0" applyFont="1" applyFill="1" applyBorder="1" applyAlignment="1">
      <alignment horizontal="justify" wrapText="1"/>
    </xf>
    <xf numFmtId="164" fontId="4" fillId="2" borderId="1" xfId="0" applyNumberFormat="1" applyFont="1" applyFill="1" applyBorder="1" applyAlignment="1">
      <alignment horizontal="left" wrapText="1"/>
    </xf>
    <xf numFmtId="166" fontId="2" fillId="2" borderId="1" xfId="0" applyNumberFormat="1" applyFont="1" applyFill="1" applyBorder="1" applyAlignment="1">
      <alignment horizontal="left" wrapText="1"/>
    </xf>
    <xf numFmtId="165" fontId="3" fillId="2" borderId="1" xfId="0" applyNumberFormat="1" applyFont="1" applyFill="1" applyBorder="1" applyAlignment="1">
      <alignment/>
    </xf>
    <xf numFmtId="164" fontId="4" fillId="0" borderId="2" xfId="0" applyFont="1" applyFill="1" applyBorder="1" applyAlignment="1" applyProtection="1">
      <alignment wrapText="1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wrapText="1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wrapText="1"/>
      <protection/>
    </xf>
    <xf numFmtId="164" fontId="2" fillId="2" borderId="1" xfId="0" applyFont="1" applyFill="1" applyBorder="1" applyAlignment="1">
      <alignment horizontal="left" vertical="top" wrapText="1"/>
    </xf>
    <xf numFmtId="164" fontId="2" fillId="2" borderId="1" xfId="0" applyFont="1" applyFill="1" applyBorder="1" applyAlignment="1">
      <alignment horizontal="justify" vertical="center" wrapText="1"/>
    </xf>
    <xf numFmtId="164" fontId="3" fillId="2" borderId="1" xfId="0" applyFont="1" applyFill="1" applyBorder="1" applyAlignment="1">
      <alignment horizontal="left" vertical="center" wrapText="1"/>
    </xf>
    <xf numFmtId="164" fontId="3" fillId="2" borderId="1" xfId="0" applyFont="1" applyFill="1" applyBorder="1" applyAlignment="1">
      <alignment horizontal="center" wrapText="1"/>
    </xf>
    <xf numFmtId="164" fontId="2" fillId="2" borderId="1" xfId="0" applyFont="1" applyFill="1" applyBorder="1" applyAlignment="1">
      <alignment horizontal="left" vertical="center"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zoomScale="80" zoomScaleNormal="80" workbookViewId="0" topLeftCell="A1">
      <selection activeCell="B4" sqref="B4"/>
    </sheetView>
  </sheetViews>
  <sheetFormatPr defaultColWidth="8.00390625" defaultRowHeight="12.75"/>
  <cols>
    <col min="1" max="1" width="67.75390625" style="1" customWidth="1"/>
    <col min="2" max="2" width="36.00390625" style="1" customWidth="1"/>
    <col min="3" max="3" width="18.625" style="1" customWidth="1"/>
    <col min="4" max="4" width="17.375" style="0" customWidth="1"/>
    <col min="5" max="5" width="18.625" style="0" customWidth="1"/>
    <col min="6" max="6" width="14.375" style="0" customWidth="1"/>
    <col min="7" max="7" width="14.75390625" style="0" customWidth="1"/>
    <col min="8" max="8" width="15.125" style="0" customWidth="1"/>
    <col min="9" max="16384" width="9.00390625" style="0" customWidth="1"/>
  </cols>
  <sheetData>
    <row r="1" spans="2:5" ht="15" customHeight="1">
      <c r="B1" s="2" t="s">
        <v>0</v>
      </c>
      <c r="C1" s="2"/>
      <c r="D1" s="2"/>
      <c r="E1" s="2"/>
    </row>
    <row r="2" spans="2:5" ht="19.5" customHeight="1">
      <c r="B2" s="2" t="s">
        <v>1</v>
      </c>
      <c r="C2" s="2"/>
      <c r="D2" s="2"/>
      <c r="E2" s="2"/>
    </row>
    <row r="3" spans="2:5" ht="24.75" customHeight="1">
      <c r="B3" s="2" t="s">
        <v>2</v>
      </c>
      <c r="C3" s="2"/>
      <c r="D3" s="2"/>
      <c r="E3" s="2"/>
    </row>
    <row r="4" spans="2:5" ht="57" customHeight="1">
      <c r="B4" s="2" t="s">
        <v>3</v>
      </c>
      <c r="C4" s="2"/>
      <c r="D4" s="2"/>
      <c r="E4" s="2"/>
    </row>
    <row r="5" spans="2:5" ht="15">
      <c r="B5" s="3"/>
      <c r="C5" s="3"/>
      <c r="D5" s="1"/>
      <c r="E5" s="1"/>
    </row>
    <row r="6" spans="1:3" ht="6" customHeight="1">
      <c r="A6" s="4"/>
      <c r="B6" s="5"/>
      <c r="C6" s="4"/>
    </row>
    <row r="7" spans="1:5" ht="32.25" customHeight="1">
      <c r="A7" s="6" t="s">
        <v>4</v>
      </c>
      <c r="B7" s="6"/>
      <c r="C7" s="6"/>
      <c r="D7" s="6"/>
      <c r="E7" s="6"/>
    </row>
    <row r="8" spans="1:5" ht="32.25" customHeight="1">
      <c r="A8" s="6" t="s">
        <v>5</v>
      </c>
      <c r="B8" s="6"/>
      <c r="C8" s="6"/>
      <c r="D8" s="6"/>
      <c r="E8" s="6"/>
    </row>
    <row r="9" spans="1:5" ht="32.25" customHeight="1">
      <c r="A9" s="6"/>
      <c r="B9" s="6"/>
      <c r="C9" s="6"/>
      <c r="D9" s="6"/>
      <c r="E9" s="6"/>
    </row>
    <row r="10" spans="1:5" ht="33.75" customHeight="1">
      <c r="A10" s="7" t="s">
        <v>6</v>
      </c>
      <c r="B10" s="7" t="s">
        <v>7</v>
      </c>
      <c r="C10" s="8" t="s">
        <v>8</v>
      </c>
      <c r="D10" s="8"/>
      <c r="E10" s="8"/>
    </row>
    <row r="11" spans="1:5" ht="33.75" customHeight="1">
      <c r="A11" s="7"/>
      <c r="B11" s="7"/>
      <c r="C11" s="9" t="s">
        <v>9</v>
      </c>
      <c r="D11" s="8" t="s">
        <v>10</v>
      </c>
      <c r="E11" s="8" t="s">
        <v>11</v>
      </c>
    </row>
    <row r="12" spans="1:5" ht="15">
      <c r="A12" s="10" t="s">
        <v>12</v>
      </c>
      <c r="B12" s="11" t="s">
        <v>13</v>
      </c>
      <c r="C12" s="12">
        <f>C13+C26+C34+C42+C48+C66+C72+C76+C20</f>
        <v>1360738.4</v>
      </c>
      <c r="D12" s="12">
        <f>D13+D26+D34+D42+D48+D66+D72+D76+D20</f>
        <v>1291628</v>
      </c>
      <c r="E12" s="12">
        <f>E13+E26+E34+E42+E48+E66+E72+E76+E20</f>
        <v>1240357</v>
      </c>
    </row>
    <row r="13" spans="1:5" ht="15">
      <c r="A13" s="13" t="s">
        <v>14</v>
      </c>
      <c r="B13" s="11" t="s">
        <v>15</v>
      </c>
      <c r="C13" s="14">
        <f>C14</f>
        <v>926121.4</v>
      </c>
      <c r="D13" s="14">
        <f>D14</f>
        <v>816266</v>
      </c>
      <c r="E13" s="14">
        <f>E14</f>
        <v>706263</v>
      </c>
    </row>
    <row r="14" spans="1:5" s="17" customFormat="1" ht="15">
      <c r="A14" s="15" t="s">
        <v>16</v>
      </c>
      <c r="B14" s="8" t="s">
        <v>17</v>
      </c>
      <c r="C14" s="16">
        <f>C15+C16+C17+C18+C19</f>
        <v>926121.4</v>
      </c>
      <c r="D14" s="16">
        <f>D15+D16+D17+D18+D19</f>
        <v>816266</v>
      </c>
      <c r="E14" s="16">
        <f>E15+E16+E17+E18+E19</f>
        <v>706263</v>
      </c>
    </row>
    <row r="15" spans="1:8" s="17" customFormat="1" ht="99.75" customHeight="1">
      <c r="A15" s="18" t="s">
        <v>18</v>
      </c>
      <c r="B15" s="8" t="s">
        <v>19</v>
      </c>
      <c r="C15" s="19">
        <f>830144-12000</f>
        <v>818144</v>
      </c>
      <c r="D15" s="19">
        <f>741224-22803+3000</f>
        <v>721421</v>
      </c>
      <c r="E15" s="19">
        <f>645860-21081</f>
        <v>624779</v>
      </c>
      <c r="F15" s="20"/>
      <c r="G15" s="20"/>
      <c r="H15" s="20"/>
    </row>
    <row r="16" spans="1:8" s="17" customFormat="1" ht="148.5" customHeight="1">
      <c r="A16" s="18" t="s">
        <v>20</v>
      </c>
      <c r="B16" s="8" t="s">
        <v>21</v>
      </c>
      <c r="C16" s="19">
        <v>5062</v>
      </c>
      <c r="D16" s="19">
        <v>4520</v>
      </c>
      <c r="E16" s="19">
        <v>3938</v>
      </c>
      <c r="F16" s="20"/>
      <c r="G16" s="20"/>
      <c r="H16" s="20"/>
    </row>
    <row r="17" spans="1:8" s="17" customFormat="1" ht="74.25" customHeight="1">
      <c r="A17" s="18" t="s">
        <v>22</v>
      </c>
      <c r="B17" s="8" t="s">
        <v>23</v>
      </c>
      <c r="C17" s="19">
        <f>8436+1000</f>
        <v>9436</v>
      </c>
      <c r="D17" s="19">
        <f>7533+1000</f>
        <v>8533</v>
      </c>
      <c r="E17" s="19">
        <f>6564+1000</f>
        <v>7564</v>
      </c>
      <c r="F17" s="1"/>
      <c r="G17" s="1"/>
      <c r="H17" s="1"/>
    </row>
    <row r="18" spans="1:8" s="17" customFormat="1" ht="90">
      <c r="A18" s="18" t="s">
        <v>24</v>
      </c>
      <c r="B18" s="8" t="s">
        <v>25</v>
      </c>
      <c r="C18" s="19">
        <f>10230-6675</f>
        <v>3555</v>
      </c>
      <c r="D18" s="19">
        <f>6888-4529</f>
        <v>2359</v>
      </c>
      <c r="E18" s="19">
        <f>3186-2133</f>
        <v>1053</v>
      </c>
      <c r="F18" s="1"/>
      <c r="G18" s="1"/>
      <c r="H18" s="1"/>
    </row>
    <row r="19" spans="1:8" s="17" customFormat="1" ht="105">
      <c r="A19" s="18" t="s">
        <v>26</v>
      </c>
      <c r="B19" s="8" t="s">
        <v>27</v>
      </c>
      <c r="C19" s="19">
        <f>97866-16198-18103.6+8000+5500+11000+1860</f>
        <v>89924.4</v>
      </c>
      <c r="D19" s="19">
        <f>88823-15390-5000+11000</f>
        <v>79433</v>
      </c>
      <c r="E19" s="19">
        <f>79194-14265-4000+8000</f>
        <v>68929</v>
      </c>
      <c r="F19" s="20"/>
      <c r="G19" s="20"/>
      <c r="H19" s="20"/>
    </row>
    <row r="20" spans="1:8" ht="48.75" customHeight="1">
      <c r="A20" s="21" t="s">
        <v>28</v>
      </c>
      <c r="B20" s="11" t="s">
        <v>29</v>
      </c>
      <c r="C20" s="14">
        <f>C21</f>
        <v>3075</v>
      </c>
      <c r="D20" s="14">
        <f>D21</f>
        <v>3005</v>
      </c>
      <c r="E20" s="14">
        <f>E21</f>
        <v>3177</v>
      </c>
      <c r="F20" s="20"/>
      <c r="G20" s="20"/>
      <c r="H20" s="20"/>
    </row>
    <row r="21" spans="1:8" ht="47.25" customHeight="1">
      <c r="A21" s="18" t="s">
        <v>30</v>
      </c>
      <c r="B21" s="8" t="s">
        <v>31</v>
      </c>
      <c r="C21" s="16">
        <f>C22+C23+C24+C25</f>
        <v>3075</v>
      </c>
      <c r="D21" s="16">
        <f>D22+D23+D24+D25</f>
        <v>3005</v>
      </c>
      <c r="E21" s="16">
        <f>E22+E23+E24+E25</f>
        <v>3177</v>
      </c>
      <c r="F21" s="1"/>
      <c r="G21" s="1"/>
      <c r="H21" s="1"/>
    </row>
    <row r="22" spans="1:8" ht="75">
      <c r="A22" s="18" t="s">
        <v>32</v>
      </c>
      <c r="B22" s="8" t="s">
        <v>33</v>
      </c>
      <c r="C22" s="19">
        <v>1390</v>
      </c>
      <c r="D22" s="19">
        <v>1344</v>
      </c>
      <c r="E22" s="19">
        <v>1399</v>
      </c>
      <c r="F22" s="1"/>
      <c r="G22" s="1"/>
      <c r="H22" s="1"/>
    </row>
    <row r="23" spans="1:8" ht="90">
      <c r="A23" s="18" t="s">
        <v>34</v>
      </c>
      <c r="B23" s="8" t="s">
        <v>35</v>
      </c>
      <c r="C23" s="19">
        <v>8</v>
      </c>
      <c r="D23" s="19">
        <v>8</v>
      </c>
      <c r="E23" s="19">
        <v>8</v>
      </c>
      <c r="F23" s="1"/>
      <c r="G23" s="1"/>
      <c r="H23" s="1"/>
    </row>
    <row r="24" spans="1:8" ht="75">
      <c r="A24" s="18" t="s">
        <v>36</v>
      </c>
      <c r="B24" s="8" t="s">
        <v>37</v>
      </c>
      <c r="C24" s="19">
        <v>1851</v>
      </c>
      <c r="D24" s="19">
        <v>1819</v>
      </c>
      <c r="E24" s="19">
        <v>1950</v>
      </c>
      <c r="F24" s="1"/>
      <c r="G24" s="1"/>
      <c r="H24" s="1"/>
    </row>
    <row r="25" spans="1:8" ht="75">
      <c r="A25" s="18" t="s">
        <v>38</v>
      </c>
      <c r="B25" s="8" t="s">
        <v>39</v>
      </c>
      <c r="C25" s="19">
        <v>-174</v>
      </c>
      <c r="D25" s="19">
        <v>-166</v>
      </c>
      <c r="E25" s="19">
        <v>-180</v>
      </c>
      <c r="F25" s="1"/>
      <c r="G25" s="1"/>
      <c r="H25" s="1"/>
    </row>
    <row r="26" spans="1:8" ht="15">
      <c r="A26" s="21" t="s">
        <v>40</v>
      </c>
      <c r="B26" s="11" t="s">
        <v>41</v>
      </c>
      <c r="C26" s="14">
        <f>C27+C32</f>
        <v>203985</v>
      </c>
      <c r="D26" s="14">
        <f>D27+D32</f>
        <v>239853</v>
      </c>
      <c r="E26" s="14">
        <f>E27+E32</f>
        <v>295119</v>
      </c>
      <c r="F26" s="1"/>
      <c r="G26" s="1"/>
      <c r="H26" s="1"/>
    </row>
    <row r="27" spans="1:8" ht="30">
      <c r="A27" s="18" t="s">
        <v>42</v>
      </c>
      <c r="B27" s="8" t="s">
        <v>43</v>
      </c>
      <c r="C27" s="19">
        <f>C28+C30</f>
        <v>186550</v>
      </c>
      <c r="D27" s="19">
        <f>D28+D30</f>
        <v>218951</v>
      </c>
      <c r="E27" s="19">
        <f>E28+E30</f>
        <v>272523</v>
      </c>
      <c r="F27" s="1"/>
      <c r="G27" s="1"/>
      <c r="H27" s="1"/>
    </row>
    <row r="28" spans="1:8" ht="50.25" customHeight="1">
      <c r="A28" s="18" t="s">
        <v>44</v>
      </c>
      <c r="B28" s="8" t="s">
        <v>45</v>
      </c>
      <c r="C28" s="19">
        <f>C29</f>
        <v>140106</v>
      </c>
      <c r="D28" s="19">
        <f>D29</f>
        <v>164124</v>
      </c>
      <c r="E28" s="19">
        <f>E29</f>
        <v>203327</v>
      </c>
      <c r="F28" s="1"/>
      <c r="G28" s="1"/>
      <c r="H28" s="1"/>
    </row>
    <row r="29" spans="1:8" ht="51.75" customHeight="1">
      <c r="A29" s="18" t="s">
        <v>44</v>
      </c>
      <c r="B29" s="8" t="s">
        <v>46</v>
      </c>
      <c r="C29" s="19">
        <f>146418-3312-3000</f>
        <v>140106</v>
      </c>
      <c r="D29" s="19">
        <f>173124-9000</f>
        <v>164124</v>
      </c>
      <c r="E29" s="19">
        <f>208327-5000</f>
        <v>203327</v>
      </c>
      <c r="F29" s="1"/>
      <c r="G29" s="1"/>
      <c r="H29" s="1"/>
    </row>
    <row r="30" spans="1:8" ht="45">
      <c r="A30" s="18" t="s">
        <v>47</v>
      </c>
      <c r="B30" s="8" t="s">
        <v>48</v>
      </c>
      <c r="C30" s="19">
        <f>C31</f>
        <v>46444</v>
      </c>
      <c r="D30" s="19">
        <f>D31</f>
        <v>54827</v>
      </c>
      <c r="E30" s="19">
        <f>E31</f>
        <v>69196</v>
      </c>
      <c r="F30" s="1"/>
      <c r="G30" s="1"/>
      <c r="H30" s="1"/>
    </row>
    <row r="31" spans="1:8" ht="60">
      <c r="A31" s="18" t="s">
        <v>49</v>
      </c>
      <c r="B31" s="8" t="s">
        <v>50</v>
      </c>
      <c r="C31" s="19">
        <f>51444-2000-3000</f>
        <v>46444</v>
      </c>
      <c r="D31" s="19">
        <f>60827-3000-3000</f>
        <v>54827</v>
      </c>
      <c r="E31" s="19">
        <f>73196-4000</f>
        <v>69196</v>
      </c>
      <c r="F31" s="1"/>
      <c r="G31" s="1"/>
      <c r="H31" s="1"/>
    </row>
    <row r="32" spans="1:8" ht="30">
      <c r="A32" s="18" t="s">
        <v>51</v>
      </c>
      <c r="B32" s="8" t="s">
        <v>52</v>
      </c>
      <c r="C32" s="16">
        <f>C33</f>
        <v>17435</v>
      </c>
      <c r="D32" s="16">
        <f>D33</f>
        <v>20902</v>
      </c>
      <c r="E32" s="16">
        <f>E33</f>
        <v>22596</v>
      </c>
      <c r="F32" s="1"/>
      <c r="G32" s="1"/>
      <c r="H32" s="1"/>
    </row>
    <row r="33" spans="1:8" ht="30">
      <c r="A33" s="18" t="s">
        <v>53</v>
      </c>
      <c r="B33" s="8" t="s">
        <v>54</v>
      </c>
      <c r="C33" s="19">
        <f>19435-2000</f>
        <v>17435</v>
      </c>
      <c r="D33" s="19">
        <v>20902</v>
      </c>
      <c r="E33" s="19">
        <v>22596</v>
      </c>
      <c r="F33" s="1"/>
      <c r="G33" s="1"/>
      <c r="H33" s="1"/>
    </row>
    <row r="34" spans="1:8" ht="15">
      <c r="A34" s="21" t="s">
        <v>55</v>
      </c>
      <c r="B34" s="11" t="s">
        <v>56</v>
      </c>
      <c r="C34" s="14">
        <f>C35+C37</f>
        <v>147857</v>
      </c>
      <c r="D34" s="14">
        <f>D35+D37</f>
        <v>151210</v>
      </c>
      <c r="E34" s="14">
        <f>E35+E37</f>
        <v>153682</v>
      </c>
      <c r="F34" s="1"/>
      <c r="G34" s="1"/>
      <c r="H34" s="1"/>
    </row>
    <row r="35" spans="1:8" ht="15">
      <c r="A35" s="18" t="s">
        <v>57</v>
      </c>
      <c r="B35" s="8" t="s">
        <v>58</v>
      </c>
      <c r="C35" s="16">
        <f>C36</f>
        <v>45123</v>
      </c>
      <c r="D35" s="16">
        <f>D36</f>
        <v>48476</v>
      </c>
      <c r="E35" s="16">
        <f>E36</f>
        <v>50948</v>
      </c>
      <c r="F35" s="1"/>
      <c r="G35" s="1"/>
      <c r="H35" s="1"/>
    </row>
    <row r="36" spans="1:8" ht="64.5" customHeight="1">
      <c r="A36" s="18" t="s">
        <v>59</v>
      </c>
      <c r="B36" s="8" t="s">
        <v>60</v>
      </c>
      <c r="C36" s="19">
        <f>46123-1000</f>
        <v>45123</v>
      </c>
      <c r="D36" s="19">
        <v>48476</v>
      </c>
      <c r="E36" s="19">
        <v>50948</v>
      </c>
      <c r="F36" s="1"/>
      <c r="G36" s="1"/>
      <c r="H36" s="1"/>
    </row>
    <row r="37" spans="1:8" s="17" customFormat="1" ht="15">
      <c r="A37" s="18" t="s">
        <v>61</v>
      </c>
      <c r="B37" s="8" t="s">
        <v>62</v>
      </c>
      <c r="C37" s="16">
        <f>C38+C40</f>
        <v>102734</v>
      </c>
      <c r="D37" s="16">
        <f>D38+D40</f>
        <v>102734</v>
      </c>
      <c r="E37" s="16">
        <f>E38+E40</f>
        <v>102734</v>
      </c>
      <c r="F37" s="1"/>
      <c r="G37" s="1"/>
      <c r="H37" s="1"/>
    </row>
    <row r="38" spans="1:8" s="17" customFormat="1" ht="15">
      <c r="A38" s="18" t="s">
        <v>63</v>
      </c>
      <c r="B38" s="8" t="s">
        <v>64</v>
      </c>
      <c r="C38" s="19">
        <f>C39</f>
        <v>90500</v>
      </c>
      <c r="D38" s="19">
        <f>D39</f>
        <v>90500</v>
      </c>
      <c r="E38" s="19">
        <f>E39</f>
        <v>90500</v>
      </c>
      <c r="F38" s="1"/>
      <c r="G38" s="1"/>
      <c r="H38" s="1"/>
    </row>
    <row r="39" spans="1:8" s="17" customFormat="1" ht="30">
      <c r="A39" s="18" t="s">
        <v>65</v>
      </c>
      <c r="B39" s="8" t="s">
        <v>66</v>
      </c>
      <c r="C39" s="19">
        <f>108849-12945-5404</f>
        <v>90500</v>
      </c>
      <c r="D39" s="19">
        <f>108849-12545-400-5404</f>
        <v>90500</v>
      </c>
      <c r="E39" s="19">
        <f>108849-12195-750-5404</f>
        <v>90500</v>
      </c>
      <c r="F39" s="1"/>
      <c r="G39" s="1"/>
      <c r="H39" s="1"/>
    </row>
    <row r="40" spans="1:8" s="17" customFormat="1" ht="15">
      <c r="A40" s="18" t="s">
        <v>67</v>
      </c>
      <c r="B40" s="8" t="s">
        <v>68</v>
      </c>
      <c r="C40" s="19">
        <f>C41</f>
        <v>12234</v>
      </c>
      <c r="D40" s="19">
        <f>D41</f>
        <v>12234</v>
      </c>
      <c r="E40" s="19">
        <f>E41</f>
        <v>12234</v>
      </c>
      <c r="F40" s="1"/>
      <c r="G40" s="1"/>
      <c r="H40" s="1"/>
    </row>
    <row r="41" spans="1:8" s="17" customFormat="1" ht="30">
      <c r="A41" s="18" t="s">
        <v>69</v>
      </c>
      <c r="B41" s="8" t="s">
        <v>70</v>
      </c>
      <c r="C41" s="19">
        <v>12234</v>
      </c>
      <c r="D41" s="19">
        <v>12234</v>
      </c>
      <c r="E41" s="19">
        <v>12234</v>
      </c>
      <c r="F41" s="1"/>
      <c r="G41" s="1"/>
      <c r="H41" s="1"/>
    </row>
    <row r="42" spans="1:8" ht="15">
      <c r="A42" s="21" t="s">
        <v>71</v>
      </c>
      <c r="B42" s="11" t="s">
        <v>72</v>
      </c>
      <c r="C42" s="14">
        <f>C45+C43</f>
        <v>4279</v>
      </c>
      <c r="D42" s="14">
        <f>D45+D43</f>
        <v>5386</v>
      </c>
      <c r="E42" s="14">
        <f>E45+E43</f>
        <v>5601</v>
      </c>
      <c r="F42" s="1"/>
      <c r="G42" s="1"/>
      <c r="H42" s="1"/>
    </row>
    <row r="43" spans="1:8" ht="45.75" customHeight="1">
      <c r="A43" s="22" t="s">
        <v>73</v>
      </c>
      <c r="B43" s="8" t="s">
        <v>74</v>
      </c>
      <c r="C43" s="16">
        <f>C44</f>
        <v>4266</v>
      </c>
      <c r="D43" s="16">
        <f>D44</f>
        <v>5373</v>
      </c>
      <c r="E43" s="16">
        <f>E44</f>
        <v>5588</v>
      </c>
      <c r="F43" s="1"/>
      <c r="G43" s="1"/>
      <c r="H43" s="1"/>
    </row>
    <row r="44" spans="1:8" ht="45">
      <c r="A44" s="22" t="s">
        <v>75</v>
      </c>
      <c r="B44" s="8" t="s">
        <v>76</v>
      </c>
      <c r="C44" s="19">
        <f>5166-900</f>
        <v>4266</v>
      </c>
      <c r="D44" s="19">
        <v>5373</v>
      </c>
      <c r="E44" s="19">
        <v>5588</v>
      </c>
      <c r="F44" s="1"/>
      <c r="G44" s="1"/>
      <c r="H44" s="1"/>
    </row>
    <row r="45" spans="1:8" ht="49.5" customHeight="1">
      <c r="A45" s="18" t="s">
        <v>77</v>
      </c>
      <c r="B45" s="8" t="s">
        <v>78</v>
      </c>
      <c r="C45" s="16">
        <f>C46+C47</f>
        <v>13</v>
      </c>
      <c r="D45" s="16">
        <f>D46+D47</f>
        <v>13</v>
      </c>
      <c r="E45" s="16">
        <f>E46+E47</f>
        <v>13</v>
      </c>
      <c r="F45" s="1"/>
      <c r="G45" s="1"/>
      <c r="H45" s="1"/>
    </row>
    <row r="46" spans="1:8" ht="48" customHeight="1">
      <c r="A46" s="22" t="s">
        <v>79</v>
      </c>
      <c r="B46" s="8" t="s">
        <v>80</v>
      </c>
      <c r="C46" s="19">
        <v>10</v>
      </c>
      <c r="D46" s="19">
        <v>10</v>
      </c>
      <c r="E46" s="19">
        <v>10</v>
      </c>
      <c r="F46" s="1"/>
      <c r="G46" s="1"/>
      <c r="H46" s="1"/>
    </row>
    <row r="47" spans="1:8" ht="90">
      <c r="A47" s="22" t="s">
        <v>81</v>
      </c>
      <c r="B47" s="8" t="s">
        <v>82</v>
      </c>
      <c r="C47" s="19">
        <v>3</v>
      </c>
      <c r="D47" s="19">
        <v>3</v>
      </c>
      <c r="E47" s="19">
        <v>3</v>
      </c>
      <c r="F47" s="1"/>
      <c r="G47" s="1"/>
      <c r="H47" s="1"/>
    </row>
    <row r="48" spans="1:8" ht="30.75">
      <c r="A48" s="21" t="s">
        <v>83</v>
      </c>
      <c r="B48" s="11" t="s">
        <v>84</v>
      </c>
      <c r="C48" s="14">
        <f>C49+C56+C58</f>
        <v>73318</v>
      </c>
      <c r="D48" s="14">
        <f>D49+D56+D58</f>
        <v>73806</v>
      </c>
      <c r="E48" s="14">
        <f>E49+E56+E58</f>
        <v>74419</v>
      </c>
      <c r="F48" s="1"/>
      <c r="G48" s="1"/>
      <c r="H48" s="1"/>
    </row>
    <row r="49" spans="1:8" ht="90">
      <c r="A49" s="22" t="s">
        <v>85</v>
      </c>
      <c r="B49" s="8" t="s">
        <v>86</v>
      </c>
      <c r="C49" s="16">
        <f>C50+C52+C54</f>
        <v>56414</v>
      </c>
      <c r="D49" s="16">
        <f>D50+D52+D54</f>
        <v>57052</v>
      </c>
      <c r="E49" s="16">
        <f>E50+E52+E54</f>
        <v>57715</v>
      </c>
      <c r="F49" s="1"/>
      <c r="G49" s="1"/>
      <c r="H49" s="1"/>
    </row>
    <row r="50" spans="1:8" ht="77.25" customHeight="1">
      <c r="A50" s="22" t="s">
        <v>87</v>
      </c>
      <c r="B50" s="8" t="s">
        <v>88</v>
      </c>
      <c r="C50" s="19">
        <f>C51</f>
        <v>38641</v>
      </c>
      <c r="D50" s="19">
        <f>D51</f>
        <v>38641</v>
      </c>
      <c r="E50" s="19">
        <f>E51</f>
        <v>38641</v>
      </c>
      <c r="F50" s="1"/>
      <c r="G50" s="1"/>
      <c r="H50" s="1"/>
    </row>
    <row r="51" spans="1:8" ht="94.5" customHeight="1">
      <c r="A51" s="22" t="s">
        <v>89</v>
      </c>
      <c r="B51" s="9" t="s">
        <v>90</v>
      </c>
      <c r="C51" s="19">
        <v>38641</v>
      </c>
      <c r="D51" s="19">
        <v>38641</v>
      </c>
      <c r="E51" s="19">
        <v>38641</v>
      </c>
      <c r="F51" s="1"/>
      <c r="G51" s="1"/>
      <c r="H51" s="1"/>
    </row>
    <row r="52" spans="1:8" ht="114.75" customHeight="1">
      <c r="A52" s="23" t="s">
        <v>91</v>
      </c>
      <c r="B52" s="9" t="s">
        <v>92</v>
      </c>
      <c r="C52" s="16">
        <f>C53</f>
        <v>1835</v>
      </c>
      <c r="D52" s="16">
        <f>D53</f>
        <v>1835</v>
      </c>
      <c r="E52" s="16">
        <f>E53</f>
        <v>1835</v>
      </c>
      <c r="F52" s="1"/>
      <c r="G52" s="1"/>
      <c r="H52" s="1"/>
    </row>
    <row r="53" spans="1:8" ht="75">
      <c r="A53" s="24" t="s">
        <v>93</v>
      </c>
      <c r="B53" s="9" t="s">
        <v>94</v>
      </c>
      <c r="C53" s="19">
        <v>1835</v>
      </c>
      <c r="D53" s="19">
        <v>1835</v>
      </c>
      <c r="E53" s="19">
        <v>1835</v>
      </c>
      <c r="F53" s="1"/>
      <c r="G53" s="1"/>
      <c r="H53" s="1"/>
    </row>
    <row r="54" spans="1:8" ht="45">
      <c r="A54" s="22" t="s">
        <v>95</v>
      </c>
      <c r="B54" s="8" t="s">
        <v>96</v>
      </c>
      <c r="C54" s="16">
        <f>C55</f>
        <v>15938</v>
      </c>
      <c r="D54" s="16">
        <f>D55</f>
        <v>16576</v>
      </c>
      <c r="E54" s="16">
        <f>E55</f>
        <v>17239</v>
      </c>
      <c r="F54" s="1"/>
      <c r="G54" s="1"/>
      <c r="H54" s="1"/>
    </row>
    <row r="55" spans="1:8" ht="30">
      <c r="A55" s="22" t="s">
        <v>97</v>
      </c>
      <c r="B55" s="8" t="s">
        <v>98</v>
      </c>
      <c r="C55" s="19">
        <v>15938</v>
      </c>
      <c r="D55" s="19">
        <v>16576</v>
      </c>
      <c r="E55" s="19">
        <v>17239</v>
      </c>
      <c r="F55" s="1"/>
      <c r="G55" s="1"/>
      <c r="H55" s="1"/>
    </row>
    <row r="56" spans="1:8" ht="45">
      <c r="A56" s="22" t="s">
        <v>99</v>
      </c>
      <c r="B56" s="8" t="s">
        <v>100</v>
      </c>
      <c r="C56" s="19">
        <f>C57</f>
        <v>383</v>
      </c>
      <c r="D56" s="19">
        <f>D57</f>
        <v>383</v>
      </c>
      <c r="E56" s="19">
        <f>E57</f>
        <v>383</v>
      </c>
      <c r="F56" s="1"/>
      <c r="G56" s="1"/>
      <c r="H56" s="1"/>
    </row>
    <row r="57" spans="1:8" ht="60">
      <c r="A57" s="22" t="s">
        <v>101</v>
      </c>
      <c r="B57" s="8" t="s">
        <v>102</v>
      </c>
      <c r="C57" s="19">
        <v>383</v>
      </c>
      <c r="D57" s="19">
        <v>383</v>
      </c>
      <c r="E57" s="19">
        <v>383</v>
      </c>
      <c r="F57" s="1"/>
      <c r="G57" s="1"/>
      <c r="H57" s="1"/>
    </row>
    <row r="58" spans="1:8" ht="90">
      <c r="A58" s="22" t="s">
        <v>103</v>
      </c>
      <c r="B58" s="8" t="s">
        <v>104</v>
      </c>
      <c r="C58" s="19">
        <f>C59+C62</f>
        <v>16521</v>
      </c>
      <c r="D58" s="19">
        <f>D59+D62</f>
        <v>16371</v>
      </c>
      <c r="E58" s="19">
        <f>E59+E62</f>
        <v>16321</v>
      </c>
      <c r="F58" s="1"/>
      <c r="G58" s="1"/>
      <c r="H58" s="1"/>
    </row>
    <row r="59" spans="1:8" ht="100.5" customHeight="1">
      <c r="A59" s="22" t="s">
        <v>105</v>
      </c>
      <c r="B59" s="8" t="s">
        <v>106</v>
      </c>
      <c r="C59" s="19">
        <f aca="true" t="shared" si="0" ref="C59:C60">C60</f>
        <v>8250</v>
      </c>
      <c r="D59" s="19">
        <f aca="true" t="shared" si="1" ref="D59:D60">D60</f>
        <v>7850</v>
      </c>
      <c r="E59" s="19">
        <f aca="true" t="shared" si="2" ref="E59:E60">E60</f>
        <v>7500</v>
      </c>
      <c r="F59" s="1"/>
      <c r="G59" s="1"/>
      <c r="H59" s="1"/>
    </row>
    <row r="60" spans="1:8" ht="75">
      <c r="A60" s="22" t="s">
        <v>107</v>
      </c>
      <c r="B60" s="8" t="s">
        <v>108</v>
      </c>
      <c r="C60" s="19">
        <f t="shared" si="0"/>
        <v>8250</v>
      </c>
      <c r="D60" s="19">
        <f t="shared" si="1"/>
        <v>7850</v>
      </c>
      <c r="E60" s="19">
        <f t="shared" si="2"/>
        <v>7500</v>
      </c>
      <c r="F60" s="1"/>
      <c r="G60" s="1"/>
      <c r="H60" s="1"/>
    </row>
    <row r="61" spans="1:8" ht="105">
      <c r="A61" s="22" t="s">
        <v>109</v>
      </c>
      <c r="B61" s="8" t="s">
        <v>110</v>
      </c>
      <c r="C61" s="19">
        <v>8250</v>
      </c>
      <c r="D61" s="19">
        <v>7850</v>
      </c>
      <c r="E61" s="19">
        <v>7500</v>
      </c>
      <c r="F61" s="1"/>
      <c r="G61" s="1"/>
      <c r="H61" s="1"/>
    </row>
    <row r="62" spans="1:8" ht="105">
      <c r="A62" s="22" t="s">
        <v>111</v>
      </c>
      <c r="B62" s="8" t="s">
        <v>112</v>
      </c>
      <c r="C62" s="19">
        <f>C63</f>
        <v>8271</v>
      </c>
      <c r="D62" s="19">
        <f>D63</f>
        <v>8521</v>
      </c>
      <c r="E62" s="19">
        <f>E63</f>
        <v>8821</v>
      </c>
      <c r="F62" s="1"/>
      <c r="G62" s="1"/>
      <c r="H62" s="1"/>
    </row>
    <row r="63" spans="1:8" ht="105">
      <c r="A63" s="22" t="s">
        <v>113</v>
      </c>
      <c r="B63" s="8" t="s">
        <v>114</v>
      </c>
      <c r="C63" s="19">
        <f>C64+C65</f>
        <v>8271</v>
      </c>
      <c r="D63" s="19">
        <f>D64+D65</f>
        <v>8521</v>
      </c>
      <c r="E63" s="19">
        <f>E64+E65</f>
        <v>8821</v>
      </c>
      <c r="F63" s="1"/>
      <c r="G63" s="1"/>
      <c r="H63" s="1"/>
    </row>
    <row r="64" spans="1:8" ht="120">
      <c r="A64" s="22" t="s">
        <v>115</v>
      </c>
      <c r="B64" s="8" t="s">
        <v>116</v>
      </c>
      <c r="C64" s="19">
        <v>4695</v>
      </c>
      <c r="D64" s="19">
        <v>4695</v>
      </c>
      <c r="E64" s="19">
        <v>4695</v>
      </c>
      <c r="F64" s="1"/>
      <c r="G64" s="1"/>
      <c r="H64" s="1"/>
    </row>
    <row r="65" spans="1:8" ht="135">
      <c r="A65" s="22" t="s">
        <v>117</v>
      </c>
      <c r="B65" s="8" t="s">
        <v>118</v>
      </c>
      <c r="C65" s="19">
        <v>3576</v>
      </c>
      <c r="D65" s="19">
        <v>3826</v>
      </c>
      <c r="E65" s="19">
        <v>4126</v>
      </c>
      <c r="F65" s="1"/>
      <c r="G65" s="1"/>
      <c r="H65" s="1"/>
    </row>
    <row r="66" spans="1:8" ht="15">
      <c r="A66" s="21" t="s">
        <v>119</v>
      </c>
      <c r="B66" s="11" t="s">
        <v>120</v>
      </c>
      <c r="C66" s="14">
        <f>C67</f>
        <v>540</v>
      </c>
      <c r="D66" s="14">
        <f>D67</f>
        <v>540</v>
      </c>
      <c r="E66" s="14">
        <f>E67</f>
        <v>540</v>
      </c>
      <c r="F66" s="1"/>
      <c r="G66" s="1"/>
      <c r="H66" s="1"/>
    </row>
    <row r="67" spans="1:8" ht="15">
      <c r="A67" s="18" t="s">
        <v>121</v>
      </c>
      <c r="B67" s="8" t="s">
        <v>122</v>
      </c>
      <c r="C67" s="16">
        <f>SUM(C68:C70)</f>
        <v>540</v>
      </c>
      <c r="D67" s="16">
        <f>SUM(D68:D70)</f>
        <v>540</v>
      </c>
      <c r="E67" s="16">
        <f>SUM(E68:E70)</f>
        <v>540</v>
      </c>
      <c r="F67" s="1"/>
      <c r="G67" s="1"/>
      <c r="H67" s="1"/>
    </row>
    <row r="68" spans="1:8" ht="30">
      <c r="A68" s="18" t="s">
        <v>123</v>
      </c>
      <c r="B68" s="8" t="s">
        <v>124</v>
      </c>
      <c r="C68" s="19">
        <v>120</v>
      </c>
      <c r="D68" s="19">
        <v>120</v>
      </c>
      <c r="E68" s="19">
        <v>120</v>
      </c>
      <c r="F68" s="1"/>
      <c r="G68" s="1"/>
      <c r="H68" s="1"/>
    </row>
    <row r="69" spans="1:8" ht="15">
      <c r="A69" s="18" t="s">
        <v>125</v>
      </c>
      <c r="B69" s="8" t="s">
        <v>126</v>
      </c>
      <c r="C69" s="19">
        <v>252</v>
      </c>
      <c r="D69" s="19">
        <v>252</v>
      </c>
      <c r="E69" s="19">
        <v>252</v>
      </c>
      <c r="F69" s="1"/>
      <c r="G69" s="1"/>
      <c r="H69" s="1"/>
    </row>
    <row r="70" spans="1:8" ht="15">
      <c r="A70" s="18" t="s">
        <v>127</v>
      </c>
      <c r="B70" s="8" t="s">
        <v>128</v>
      </c>
      <c r="C70" s="19">
        <f>C71</f>
        <v>168</v>
      </c>
      <c r="D70" s="19">
        <f>D71</f>
        <v>168</v>
      </c>
      <c r="E70" s="19">
        <f>E71</f>
        <v>168</v>
      </c>
      <c r="F70" s="1"/>
      <c r="G70" s="1"/>
      <c r="H70" s="1"/>
    </row>
    <row r="71" spans="1:8" ht="15">
      <c r="A71" s="18" t="s">
        <v>129</v>
      </c>
      <c r="B71" s="8" t="s">
        <v>130</v>
      </c>
      <c r="C71" s="19">
        <v>168</v>
      </c>
      <c r="D71" s="19">
        <v>168</v>
      </c>
      <c r="E71" s="19">
        <v>168</v>
      </c>
      <c r="F71" s="1"/>
      <c r="G71" s="1"/>
      <c r="H71" s="1"/>
    </row>
    <row r="72" spans="1:8" ht="30.75">
      <c r="A72" s="21" t="s">
        <v>131</v>
      </c>
      <c r="B72" s="11" t="s">
        <v>132</v>
      </c>
      <c r="C72" s="14">
        <f aca="true" t="shared" si="3" ref="C72:C74">C73</f>
        <v>750</v>
      </c>
      <c r="D72" s="14">
        <f aca="true" t="shared" si="4" ref="D72:D74">D73</f>
        <v>750</v>
      </c>
      <c r="E72" s="14">
        <f aca="true" t="shared" si="5" ref="E72:E74">E73</f>
        <v>750</v>
      </c>
      <c r="F72" s="1"/>
      <c r="G72" s="1"/>
      <c r="H72" s="1"/>
    </row>
    <row r="73" spans="1:8" ht="15">
      <c r="A73" s="18" t="s">
        <v>133</v>
      </c>
      <c r="B73" s="8" t="s">
        <v>134</v>
      </c>
      <c r="C73" s="16">
        <f t="shared" si="3"/>
        <v>750</v>
      </c>
      <c r="D73" s="16">
        <f t="shared" si="4"/>
        <v>750</v>
      </c>
      <c r="E73" s="16">
        <f t="shared" si="5"/>
        <v>750</v>
      </c>
      <c r="F73" s="1"/>
      <c r="G73" s="1"/>
      <c r="H73" s="1"/>
    </row>
    <row r="74" spans="1:8" ht="15">
      <c r="A74" s="18" t="s">
        <v>135</v>
      </c>
      <c r="B74" s="8" t="s">
        <v>136</v>
      </c>
      <c r="C74" s="16">
        <f t="shared" si="3"/>
        <v>750</v>
      </c>
      <c r="D74" s="16">
        <f t="shared" si="4"/>
        <v>750</v>
      </c>
      <c r="E74" s="16">
        <f t="shared" si="5"/>
        <v>750</v>
      </c>
      <c r="F74" s="1"/>
      <c r="G74" s="1"/>
      <c r="H74" s="1"/>
    </row>
    <row r="75" spans="1:8" ht="30">
      <c r="A75" s="18" t="s">
        <v>137</v>
      </c>
      <c r="B75" s="8" t="s">
        <v>138</v>
      </c>
      <c r="C75" s="16">
        <v>750</v>
      </c>
      <c r="D75" s="16">
        <v>750</v>
      </c>
      <c r="E75" s="16">
        <v>750</v>
      </c>
      <c r="F75" s="1"/>
      <c r="G75" s="1"/>
      <c r="H75" s="1"/>
    </row>
    <row r="76" spans="1:8" ht="15">
      <c r="A76" s="21" t="s">
        <v>139</v>
      </c>
      <c r="B76" s="11" t="s">
        <v>140</v>
      </c>
      <c r="C76" s="25">
        <f>C77+C88+C91</f>
        <v>813</v>
      </c>
      <c r="D76" s="25">
        <f>D77+D88+D91</f>
        <v>812</v>
      </c>
      <c r="E76" s="25">
        <f>E77+E88+E91</f>
        <v>806</v>
      </c>
      <c r="F76" s="1"/>
      <c r="G76" s="1"/>
      <c r="H76" s="1"/>
    </row>
    <row r="77" spans="1:8" ht="45">
      <c r="A77" s="18" t="s">
        <v>141</v>
      </c>
      <c r="B77" s="8" t="s">
        <v>142</v>
      </c>
      <c r="C77" s="19">
        <f>C86+C82+C80+C84+C78</f>
        <v>347</v>
      </c>
      <c r="D77" s="19">
        <f>D86+D82+D80+D84+D78</f>
        <v>347</v>
      </c>
      <c r="E77" s="19">
        <f>E86+E82+E80+E84+E78</f>
        <v>347</v>
      </c>
      <c r="F77" s="1"/>
      <c r="G77" s="1"/>
      <c r="H77" s="1"/>
    </row>
    <row r="78" spans="1:8" ht="60">
      <c r="A78" s="26" t="s">
        <v>143</v>
      </c>
      <c r="B78" s="27" t="s">
        <v>144</v>
      </c>
      <c r="C78" s="19">
        <f>C79</f>
        <v>55</v>
      </c>
      <c r="D78" s="19">
        <f>D79</f>
        <v>55</v>
      </c>
      <c r="E78" s="19">
        <f>E79</f>
        <v>55</v>
      </c>
      <c r="F78" s="1"/>
      <c r="G78" s="1"/>
      <c r="H78" s="1"/>
    </row>
    <row r="79" spans="1:8" ht="75">
      <c r="A79" s="18" t="s">
        <v>145</v>
      </c>
      <c r="B79" s="28" t="s">
        <v>146</v>
      </c>
      <c r="C79" s="19">
        <v>55</v>
      </c>
      <c r="D79" s="19">
        <v>55</v>
      </c>
      <c r="E79" s="19">
        <v>55</v>
      </c>
      <c r="F79" s="1"/>
      <c r="G79" s="1"/>
      <c r="H79" s="1"/>
    </row>
    <row r="80" spans="1:8" ht="75">
      <c r="A80" s="29" t="s">
        <v>147</v>
      </c>
      <c r="B80" s="30" t="s">
        <v>148</v>
      </c>
      <c r="C80" s="19">
        <f>C81</f>
        <v>45</v>
      </c>
      <c r="D80" s="19">
        <f>D81</f>
        <v>45</v>
      </c>
      <c r="E80" s="19">
        <f>E81</f>
        <v>45</v>
      </c>
      <c r="F80" s="1"/>
      <c r="G80" s="1"/>
      <c r="H80" s="1"/>
    </row>
    <row r="81" spans="1:8" ht="105">
      <c r="A81" s="31" t="s">
        <v>149</v>
      </c>
      <c r="B81" s="28" t="s">
        <v>150</v>
      </c>
      <c r="C81" s="19">
        <v>45</v>
      </c>
      <c r="D81" s="19">
        <v>45</v>
      </c>
      <c r="E81" s="19">
        <v>45</v>
      </c>
      <c r="F81" s="1"/>
      <c r="G81" s="1"/>
      <c r="H81" s="1"/>
    </row>
    <row r="82" spans="1:8" ht="75">
      <c r="A82" s="18" t="s">
        <v>151</v>
      </c>
      <c r="B82" s="8" t="s">
        <v>152</v>
      </c>
      <c r="C82" s="19">
        <f>C83</f>
        <v>27</v>
      </c>
      <c r="D82" s="19">
        <f>D83</f>
        <v>27</v>
      </c>
      <c r="E82" s="19">
        <f>E83</f>
        <v>27</v>
      </c>
      <c r="F82" s="1"/>
      <c r="G82" s="1"/>
      <c r="H82" s="1"/>
    </row>
    <row r="83" spans="1:8" ht="120">
      <c r="A83" s="18" t="s">
        <v>153</v>
      </c>
      <c r="B83" s="8" t="s">
        <v>154</v>
      </c>
      <c r="C83" s="19">
        <v>27</v>
      </c>
      <c r="D83" s="19">
        <v>27</v>
      </c>
      <c r="E83" s="19">
        <v>27</v>
      </c>
      <c r="F83" s="1"/>
      <c r="G83" s="1"/>
      <c r="H83" s="1"/>
    </row>
    <row r="84" spans="1:8" ht="60">
      <c r="A84" s="31" t="s">
        <v>155</v>
      </c>
      <c r="B84" s="28" t="s">
        <v>156</v>
      </c>
      <c r="C84" s="19">
        <f>C85</f>
        <v>30</v>
      </c>
      <c r="D84" s="19">
        <f>D85</f>
        <v>30</v>
      </c>
      <c r="E84" s="19">
        <f>E85</f>
        <v>30</v>
      </c>
      <c r="F84" s="1"/>
      <c r="G84" s="1"/>
      <c r="H84" s="1"/>
    </row>
    <row r="85" spans="1:8" ht="75">
      <c r="A85" s="31" t="s">
        <v>157</v>
      </c>
      <c r="B85" s="28" t="s">
        <v>158</v>
      </c>
      <c r="C85" s="19">
        <v>30</v>
      </c>
      <c r="D85" s="19">
        <v>30</v>
      </c>
      <c r="E85" s="19">
        <v>30</v>
      </c>
      <c r="F85" s="1"/>
      <c r="G85" s="1"/>
      <c r="H85" s="1"/>
    </row>
    <row r="86" spans="1:8" ht="105" customHeight="1">
      <c r="A86" s="18" t="s">
        <v>159</v>
      </c>
      <c r="B86" s="8" t="s">
        <v>160</v>
      </c>
      <c r="C86" s="19">
        <f>C87</f>
        <v>190</v>
      </c>
      <c r="D86" s="19">
        <f>D87</f>
        <v>190</v>
      </c>
      <c r="E86" s="19">
        <f>E87</f>
        <v>190</v>
      </c>
      <c r="F86" s="1"/>
      <c r="G86" s="1"/>
      <c r="H86" s="1"/>
    </row>
    <row r="87" spans="1:8" ht="139.5" customHeight="1">
      <c r="A87" s="18" t="s">
        <v>161</v>
      </c>
      <c r="B87" s="8" t="s">
        <v>162</v>
      </c>
      <c r="C87" s="19">
        <v>190</v>
      </c>
      <c r="D87" s="19">
        <v>190</v>
      </c>
      <c r="E87" s="19">
        <v>190</v>
      </c>
      <c r="F87" s="1"/>
      <c r="G87" s="1"/>
      <c r="H87" s="1"/>
    </row>
    <row r="88" spans="1:8" ht="140.25" customHeight="1">
      <c r="A88" s="18" t="s">
        <v>163</v>
      </c>
      <c r="B88" s="8" t="s">
        <v>164</v>
      </c>
      <c r="C88" s="19">
        <f aca="true" t="shared" si="6" ref="C88:C89">C89</f>
        <v>346</v>
      </c>
      <c r="D88" s="19">
        <f aca="true" t="shared" si="7" ref="D88:D89">D89</f>
        <v>346</v>
      </c>
      <c r="E88" s="19">
        <f aca="true" t="shared" si="8" ref="E88:E89">E89</f>
        <v>346</v>
      </c>
      <c r="F88" s="1"/>
      <c r="G88" s="1"/>
      <c r="H88" s="1"/>
    </row>
    <row r="89" spans="1:8" ht="89.25" customHeight="1">
      <c r="A89" s="18" t="s">
        <v>165</v>
      </c>
      <c r="B89" s="8" t="s">
        <v>166</v>
      </c>
      <c r="C89" s="19">
        <f t="shared" si="6"/>
        <v>346</v>
      </c>
      <c r="D89" s="19">
        <f t="shared" si="7"/>
        <v>346</v>
      </c>
      <c r="E89" s="19">
        <f t="shared" si="8"/>
        <v>346</v>
      </c>
      <c r="F89" s="1"/>
      <c r="G89" s="1"/>
      <c r="H89" s="1"/>
    </row>
    <row r="90" spans="1:8" ht="75">
      <c r="A90" s="18" t="s">
        <v>167</v>
      </c>
      <c r="B90" s="8" t="s">
        <v>168</v>
      </c>
      <c r="C90" s="19">
        <v>346</v>
      </c>
      <c r="D90" s="19">
        <v>346</v>
      </c>
      <c r="E90" s="19">
        <v>346</v>
      </c>
      <c r="F90" s="1"/>
      <c r="G90" s="1"/>
      <c r="H90" s="1"/>
    </row>
    <row r="91" spans="1:8" ht="15">
      <c r="A91" s="18" t="s">
        <v>169</v>
      </c>
      <c r="B91" s="8" t="s">
        <v>170</v>
      </c>
      <c r="C91" s="19">
        <f aca="true" t="shared" si="9" ref="C91:C93">C92</f>
        <v>120</v>
      </c>
      <c r="D91" s="19">
        <f aca="true" t="shared" si="10" ref="D91:D93">D92</f>
        <v>119</v>
      </c>
      <c r="E91" s="19">
        <f aca="true" t="shared" si="11" ref="E91:E93">E92</f>
        <v>113</v>
      </c>
      <c r="F91" s="1"/>
      <c r="G91" s="1"/>
      <c r="H91" s="1"/>
    </row>
    <row r="92" spans="1:8" ht="75">
      <c r="A92" s="18" t="s">
        <v>171</v>
      </c>
      <c r="B92" s="8" t="s">
        <v>172</v>
      </c>
      <c r="C92" s="19">
        <f t="shared" si="9"/>
        <v>120</v>
      </c>
      <c r="D92" s="19">
        <f t="shared" si="10"/>
        <v>119</v>
      </c>
      <c r="E92" s="19">
        <f t="shared" si="11"/>
        <v>113</v>
      </c>
      <c r="F92" s="1"/>
      <c r="G92" s="1"/>
      <c r="H92" s="1"/>
    </row>
    <row r="93" spans="1:8" ht="60">
      <c r="A93" s="18" t="s">
        <v>173</v>
      </c>
      <c r="B93" s="8" t="s">
        <v>174</v>
      </c>
      <c r="C93" s="19">
        <f t="shared" si="9"/>
        <v>120</v>
      </c>
      <c r="D93" s="19">
        <f t="shared" si="10"/>
        <v>119</v>
      </c>
      <c r="E93" s="19">
        <f t="shared" si="11"/>
        <v>113</v>
      </c>
      <c r="F93" s="1"/>
      <c r="G93" s="1"/>
      <c r="H93" s="1"/>
    </row>
    <row r="94" spans="1:8" ht="135">
      <c r="A94" s="18" t="s">
        <v>175</v>
      </c>
      <c r="B94" s="8" t="s">
        <v>176</v>
      </c>
      <c r="C94" s="19">
        <v>120</v>
      </c>
      <c r="D94" s="19">
        <v>119</v>
      </c>
      <c r="E94" s="19">
        <v>113</v>
      </c>
      <c r="F94" s="1"/>
      <c r="G94" s="1"/>
      <c r="H94" s="1"/>
    </row>
    <row r="95" spans="1:8" ht="15">
      <c r="A95" s="21" t="s">
        <v>177</v>
      </c>
      <c r="B95" s="11" t="s">
        <v>178</v>
      </c>
      <c r="C95" s="14">
        <f>C96</f>
        <v>1898612.6</v>
      </c>
      <c r="D95" s="14">
        <f>D96</f>
        <v>1365941.1</v>
      </c>
      <c r="E95" s="14">
        <f>E96</f>
        <v>994521.9</v>
      </c>
      <c r="F95" s="1"/>
      <c r="G95" s="1"/>
      <c r="H95" s="1"/>
    </row>
    <row r="96" spans="1:8" ht="30.75">
      <c r="A96" s="21" t="s">
        <v>179</v>
      </c>
      <c r="B96" s="11" t="s">
        <v>180</v>
      </c>
      <c r="C96" s="14">
        <f>C97+C144+C100+C178</f>
        <v>1898612.6</v>
      </c>
      <c r="D96" s="14">
        <f>D97+D144+D100+D178</f>
        <v>1365941.1</v>
      </c>
      <c r="E96" s="14">
        <f>E97+E144+E100+E178</f>
        <v>994521.9</v>
      </c>
      <c r="F96" s="1"/>
      <c r="G96" s="1"/>
      <c r="H96" s="1"/>
    </row>
    <row r="97" spans="1:8" ht="41.25" customHeight="1">
      <c r="A97" s="21" t="s">
        <v>181</v>
      </c>
      <c r="B97" s="11" t="s">
        <v>182</v>
      </c>
      <c r="C97" s="14">
        <f aca="true" t="shared" si="12" ref="C97:C98">C98</f>
        <v>525</v>
      </c>
      <c r="D97" s="14">
        <f aca="true" t="shared" si="13" ref="D97:D98">D98</f>
        <v>864</v>
      </c>
      <c r="E97" s="14">
        <f aca="true" t="shared" si="14" ref="E97:E98">E98</f>
        <v>3701</v>
      </c>
      <c r="F97" s="1"/>
      <c r="G97" s="1"/>
      <c r="H97" s="1"/>
    </row>
    <row r="98" spans="1:8" ht="36" customHeight="1">
      <c r="A98" s="22" t="s">
        <v>183</v>
      </c>
      <c r="B98" s="8" t="s">
        <v>184</v>
      </c>
      <c r="C98" s="16">
        <f t="shared" si="12"/>
        <v>525</v>
      </c>
      <c r="D98" s="16">
        <f t="shared" si="13"/>
        <v>864</v>
      </c>
      <c r="E98" s="16">
        <f t="shared" si="14"/>
        <v>3701</v>
      </c>
      <c r="F98" s="1"/>
      <c r="G98" s="1"/>
      <c r="H98" s="1"/>
    </row>
    <row r="99" spans="1:8" s="17" customFormat="1" ht="45">
      <c r="A99" s="22" t="s">
        <v>185</v>
      </c>
      <c r="B99" s="8" t="s">
        <v>186</v>
      </c>
      <c r="C99" s="16">
        <v>525</v>
      </c>
      <c r="D99" s="16">
        <v>864</v>
      </c>
      <c r="E99" s="16">
        <v>3701</v>
      </c>
      <c r="F99" s="1"/>
      <c r="G99" s="1"/>
      <c r="H99" s="1"/>
    </row>
    <row r="100" spans="1:8" s="17" customFormat="1" ht="30.75">
      <c r="A100" s="21" t="s">
        <v>187</v>
      </c>
      <c r="B100" s="11" t="s">
        <v>188</v>
      </c>
      <c r="C100" s="14">
        <f>C121+C117+C101+C113+C109+C111+C119+C115+C105+C103+C107</f>
        <v>1061927.6</v>
      </c>
      <c r="D100" s="14">
        <f>D121+D117+D101+D113+D109+D111+D119+D115+D105+D103+D107</f>
        <v>516225.1</v>
      </c>
      <c r="E100" s="14">
        <f>E121+E117+E101+E113+E109+E111+E119+E115+E105+E103+E107</f>
        <v>151749.90000000002</v>
      </c>
      <c r="F100" s="1"/>
      <c r="G100" s="1"/>
      <c r="H100" s="1"/>
    </row>
    <row r="101" spans="1:8" s="17" customFormat="1" ht="78" customHeight="1">
      <c r="A101" s="22" t="s">
        <v>189</v>
      </c>
      <c r="B101" s="8" t="s">
        <v>190</v>
      </c>
      <c r="C101" s="16">
        <f>C102</f>
        <v>28885</v>
      </c>
      <c r="D101" s="16">
        <f>D102</f>
        <v>27186</v>
      </c>
      <c r="E101" s="16">
        <f>E102</f>
        <v>37911</v>
      </c>
      <c r="F101" s="1"/>
      <c r="G101" s="1"/>
      <c r="H101" s="1"/>
    </row>
    <row r="102" spans="1:8" s="17" customFormat="1" ht="93.75" customHeight="1">
      <c r="A102" s="22" t="s">
        <v>191</v>
      </c>
      <c r="B102" s="8" t="s">
        <v>192</v>
      </c>
      <c r="C102" s="16">
        <v>28885</v>
      </c>
      <c r="D102" s="16">
        <v>27186</v>
      </c>
      <c r="E102" s="16">
        <v>37911</v>
      </c>
      <c r="F102" s="1"/>
      <c r="G102" s="1"/>
      <c r="H102" s="1"/>
    </row>
    <row r="103" spans="1:8" s="17" customFormat="1" ht="108.75" customHeight="1">
      <c r="A103" s="22" t="s">
        <v>193</v>
      </c>
      <c r="B103" s="8" t="s">
        <v>194</v>
      </c>
      <c r="C103" s="16">
        <f>C104</f>
        <v>0</v>
      </c>
      <c r="D103" s="16">
        <f>D104</f>
        <v>0</v>
      </c>
      <c r="E103" s="16">
        <f>E104</f>
        <v>10500</v>
      </c>
      <c r="F103" s="1"/>
      <c r="G103" s="1"/>
      <c r="H103" s="1"/>
    </row>
    <row r="104" spans="1:8" s="17" customFormat="1" ht="106.5" customHeight="1">
      <c r="A104" s="22" t="s">
        <v>195</v>
      </c>
      <c r="B104" s="8" t="s">
        <v>196</v>
      </c>
      <c r="C104" s="16">
        <v>0</v>
      </c>
      <c r="D104" s="16">
        <v>0</v>
      </c>
      <c r="E104" s="16">
        <v>10500</v>
      </c>
      <c r="F104" s="1"/>
      <c r="G104" s="1"/>
      <c r="H104" s="1"/>
    </row>
    <row r="105" spans="1:8" s="17" customFormat="1" ht="127.5" customHeight="1">
      <c r="A105" s="18" t="s">
        <v>197</v>
      </c>
      <c r="B105" s="8" t="s">
        <v>198</v>
      </c>
      <c r="C105" s="16">
        <f>C106</f>
        <v>6159.3</v>
      </c>
      <c r="D105" s="16">
        <f>D106</f>
        <v>0</v>
      </c>
      <c r="E105" s="16">
        <f>E106</f>
        <v>0</v>
      </c>
      <c r="F105" s="1"/>
      <c r="G105" s="1"/>
      <c r="H105" s="1"/>
    </row>
    <row r="106" spans="1:8" s="17" customFormat="1" ht="127.5" customHeight="1">
      <c r="A106" s="18" t="s">
        <v>199</v>
      </c>
      <c r="B106" s="8" t="s">
        <v>200</v>
      </c>
      <c r="C106" s="16">
        <v>6159.3</v>
      </c>
      <c r="D106" s="16">
        <v>0</v>
      </c>
      <c r="E106" s="16">
        <v>0</v>
      </c>
      <c r="F106" s="1"/>
      <c r="G106" s="1"/>
      <c r="H106" s="1"/>
    </row>
    <row r="107" spans="1:8" s="17" customFormat="1" ht="69" customHeight="1">
      <c r="A107" s="18" t="s">
        <v>201</v>
      </c>
      <c r="B107" s="8" t="s">
        <v>202</v>
      </c>
      <c r="C107" s="16">
        <f>C108</f>
        <v>0</v>
      </c>
      <c r="D107" s="16">
        <f>D108</f>
        <v>0</v>
      </c>
      <c r="E107" s="16">
        <f>E108</f>
        <v>3184.5</v>
      </c>
      <c r="F107" s="1"/>
      <c r="G107" s="1"/>
      <c r="H107" s="1"/>
    </row>
    <row r="108" spans="1:8" s="17" customFormat="1" ht="75" customHeight="1">
      <c r="A108" s="18" t="s">
        <v>203</v>
      </c>
      <c r="B108" s="8" t="s">
        <v>204</v>
      </c>
      <c r="C108" s="16">
        <f>D108</f>
        <v>0</v>
      </c>
      <c r="D108" s="16">
        <v>0</v>
      </c>
      <c r="E108" s="16">
        <v>3184.5</v>
      </c>
      <c r="F108" s="1"/>
      <c r="G108" s="1"/>
      <c r="H108" s="1"/>
    </row>
    <row r="109" spans="1:8" s="17" customFormat="1" ht="45.75" customHeight="1">
      <c r="A109" s="22" t="s">
        <v>205</v>
      </c>
      <c r="B109" s="8" t="s">
        <v>206</v>
      </c>
      <c r="C109" s="16">
        <f>C110</f>
        <v>166978</v>
      </c>
      <c r="D109" s="16">
        <f>D110</f>
        <v>0</v>
      </c>
      <c r="E109" s="16">
        <f>E110</f>
        <v>0</v>
      </c>
      <c r="F109" s="1"/>
      <c r="G109" s="1"/>
      <c r="H109" s="1"/>
    </row>
    <row r="110" spans="1:8" s="17" customFormat="1" ht="52.5" customHeight="1">
      <c r="A110" s="22" t="s">
        <v>207</v>
      </c>
      <c r="B110" s="8" t="s">
        <v>208</v>
      </c>
      <c r="C110" s="16">
        <v>166978</v>
      </c>
      <c r="D110" s="16">
        <v>0</v>
      </c>
      <c r="E110" s="16">
        <v>0</v>
      </c>
      <c r="F110" s="1"/>
      <c r="G110" s="1"/>
      <c r="H110" s="1"/>
    </row>
    <row r="111" spans="1:8" s="17" customFormat="1" ht="60" customHeight="1">
      <c r="A111" s="22" t="s">
        <v>209</v>
      </c>
      <c r="B111" s="8" t="s">
        <v>210</v>
      </c>
      <c r="C111" s="16">
        <f>C112</f>
        <v>32143</v>
      </c>
      <c r="D111" s="16">
        <f>D112</f>
        <v>30697</v>
      </c>
      <c r="E111" s="16">
        <f>E112</f>
        <v>31559</v>
      </c>
      <c r="F111" s="1"/>
      <c r="G111" s="1"/>
      <c r="H111" s="1"/>
    </row>
    <row r="112" spans="1:8" s="17" customFormat="1" ht="77.25" customHeight="1">
      <c r="A112" s="22" t="s">
        <v>211</v>
      </c>
      <c r="B112" s="8" t="s">
        <v>212</v>
      </c>
      <c r="C112" s="16">
        <v>32143</v>
      </c>
      <c r="D112" s="16">
        <v>30697</v>
      </c>
      <c r="E112" s="16">
        <v>31559</v>
      </c>
      <c r="F112" s="1"/>
      <c r="G112" s="1"/>
      <c r="H112" s="1"/>
    </row>
    <row r="113" spans="1:8" s="17" customFormat="1" ht="38.25" customHeight="1">
      <c r="A113" s="22" t="s">
        <v>213</v>
      </c>
      <c r="B113" s="8" t="s">
        <v>214</v>
      </c>
      <c r="C113" s="16">
        <f>C114</f>
        <v>3247</v>
      </c>
      <c r="D113" s="16">
        <f>D114</f>
        <v>2522</v>
      </c>
      <c r="E113" s="16">
        <f>E114</f>
        <v>2330</v>
      </c>
      <c r="F113" s="1"/>
      <c r="G113" s="1"/>
      <c r="H113" s="1"/>
    </row>
    <row r="114" spans="1:8" s="17" customFormat="1" ht="51" customHeight="1">
      <c r="A114" s="22" t="s">
        <v>215</v>
      </c>
      <c r="B114" s="8" t="s">
        <v>216</v>
      </c>
      <c r="C114" s="16">
        <v>3247</v>
      </c>
      <c r="D114" s="16">
        <v>2522</v>
      </c>
      <c r="E114" s="16">
        <v>2330</v>
      </c>
      <c r="F114" s="1"/>
      <c r="G114" s="1"/>
      <c r="H114" s="1"/>
    </row>
    <row r="115" spans="1:8" s="17" customFormat="1" ht="33.75" customHeight="1">
      <c r="A115" s="22" t="s">
        <v>217</v>
      </c>
      <c r="B115" s="8" t="s">
        <v>218</v>
      </c>
      <c r="C115" s="16">
        <f>C116</f>
        <v>321.2</v>
      </c>
      <c r="D115" s="16">
        <f>D116</f>
        <v>332.8</v>
      </c>
      <c r="E115" s="16">
        <f>E116</f>
        <v>336.5</v>
      </c>
      <c r="F115" s="1"/>
      <c r="G115" s="1"/>
      <c r="H115" s="1"/>
    </row>
    <row r="116" spans="1:8" s="17" customFormat="1" ht="72" customHeight="1">
      <c r="A116" s="22" t="s">
        <v>219</v>
      </c>
      <c r="B116" s="8" t="s">
        <v>220</v>
      </c>
      <c r="C116" s="16">
        <v>321.2</v>
      </c>
      <c r="D116" s="16">
        <v>332.8</v>
      </c>
      <c r="E116" s="16">
        <v>336.5</v>
      </c>
      <c r="F116" s="1"/>
      <c r="G116" s="1"/>
      <c r="H116" s="1"/>
    </row>
    <row r="117" spans="1:8" s="17" customFormat="1" ht="120.75" customHeight="1">
      <c r="A117" s="18" t="s">
        <v>221</v>
      </c>
      <c r="B117" s="8" t="s">
        <v>222</v>
      </c>
      <c r="C117" s="16">
        <f>C118</f>
        <v>19394.4</v>
      </c>
      <c r="D117" s="16">
        <f>D118</f>
        <v>27195.3</v>
      </c>
      <c r="E117" s="16">
        <f>E118</f>
        <v>27195.3</v>
      </c>
      <c r="F117" s="1"/>
      <c r="G117" s="1"/>
      <c r="H117" s="1"/>
    </row>
    <row r="118" spans="1:8" s="17" customFormat="1" ht="138.75" customHeight="1">
      <c r="A118" s="18" t="s">
        <v>223</v>
      </c>
      <c r="B118" s="8" t="s">
        <v>224</v>
      </c>
      <c r="C118" s="16">
        <v>19394.4</v>
      </c>
      <c r="D118" s="16">
        <v>27195.3</v>
      </c>
      <c r="E118" s="16">
        <v>27195.3</v>
      </c>
      <c r="F118" s="1"/>
      <c r="G118" s="1"/>
      <c r="H118" s="1"/>
    </row>
    <row r="119" spans="1:8" s="17" customFormat="1" ht="44.25" customHeight="1">
      <c r="A119" s="18" t="s">
        <v>225</v>
      </c>
      <c r="B119" s="8" t="s">
        <v>226</v>
      </c>
      <c r="C119" s="16">
        <f>C120</f>
        <v>116500</v>
      </c>
      <c r="D119" s="16">
        <f>D120</f>
        <v>124950</v>
      </c>
      <c r="E119" s="16">
        <f>E120</f>
        <v>0</v>
      </c>
      <c r="F119" s="1"/>
      <c r="G119" s="1"/>
      <c r="H119" s="1"/>
    </row>
    <row r="120" spans="1:8" s="17" customFormat="1" ht="48.75" customHeight="1">
      <c r="A120" s="18" t="s">
        <v>227</v>
      </c>
      <c r="B120" s="8" t="s">
        <v>228</v>
      </c>
      <c r="C120" s="16">
        <v>116500</v>
      </c>
      <c r="D120" s="16">
        <v>124950</v>
      </c>
      <c r="E120" s="16">
        <v>0</v>
      </c>
      <c r="F120" s="1"/>
      <c r="G120" s="1"/>
      <c r="H120" s="1"/>
    </row>
    <row r="121" spans="1:8" s="17" customFormat="1" ht="15">
      <c r="A121" s="18" t="s">
        <v>229</v>
      </c>
      <c r="B121" s="8" t="s">
        <v>230</v>
      </c>
      <c r="C121" s="16">
        <f>C122</f>
        <v>688299.7</v>
      </c>
      <c r="D121" s="16">
        <f>D122</f>
        <v>303342</v>
      </c>
      <c r="E121" s="16">
        <f>E122</f>
        <v>38733.600000000006</v>
      </c>
      <c r="F121" s="1"/>
      <c r="G121" s="1"/>
      <c r="H121" s="1"/>
    </row>
    <row r="122" spans="1:8" s="17" customFormat="1" ht="15">
      <c r="A122" s="18" t="s">
        <v>231</v>
      </c>
      <c r="B122" s="8" t="s">
        <v>232</v>
      </c>
      <c r="C122" s="16">
        <f>SUM(C124:C143)</f>
        <v>688299.7</v>
      </c>
      <c r="D122" s="16">
        <f>SUM(D124:D143)</f>
        <v>303342</v>
      </c>
      <c r="E122" s="16">
        <f>SUM(E124:E143)</f>
        <v>38733.600000000006</v>
      </c>
      <c r="F122" s="1"/>
      <c r="G122" s="1"/>
      <c r="H122" s="1"/>
    </row>
    <row r="123" spans="1:8" s="17" customFormat="1" ht="15">
      <c r="A123" s="22" t="s">
        <v>233</v>
      </c>
      <c r="B123" s="8"/>
      <c r="C123" s="16"/>
      <c r="D123" s="16"/>
      <c r="E123" s="16"/>
      <c r="F123" s="1"/>
      <c r="G123" s="1"/>
      <c r="H123" s="1"/>
    </row>
    <row r="124" spans="1:8" s="17" customFormat="1" ht="60">
      <c r="A124" s="22" t="s">
        <v>234</v>
      </c>
      <c r="B124" s="8" t="s">
        <v>232</v>
      </c>
      <c r="C124" s="16">
        <v>96356</v>
      </c>
      <c r="D124" s="16">
        <v>227448</v>
      </c>
      <c r="E124" s="16">
        <v>0</v>
      </c>
      <c r="F124" s="1"/>
      <c r="G124" s="1"/>
      <c r="H124" s="1"/>
    </row>
    <row r="125" spans="1:8" s="17" customFormat="1" ht="60">
      <c r="A125" s="22" t="s">
        <v>235</v>
      </c>
      <c r="B125" s="8" t="s">
        <v>232</v>
      </c>
      <c r="C125" s="16">
        <v>392618</v>
      </c>
      <c r="D125" s="16">
        <v>0</v>
      </c>
      <c r="E125" s="16">
        <v>0</v>
      </c>
      <c r="F125" s="1"/>
      <c r="G125" s="1"/>
      <c r="H125" s="1"/>
    </row>
    <row r="126" spans="1:8" s="17" customFormat="1" ht="45">
      <c r="A126" s="22" t="s">
        <v>236</v>
      </c>
      <c r="B126" s="8" t="s">
        <v>232</v>
      </c>
      <c r="C126" s="16">
        <v>26175</v>
      </c>
      <c r="D126" s="16">
        <v>0</v>
      </c>
      <c r="E126" s="16">
        <v>0</v>
      </c>
      <c r="F126" s="1"/>
      <c r="G126" s="1"/>
      <c r="H126" s="1"/>
    </row>
    <row r="127" spans="1:8" s="17" customFormat="1" ht="60">
      <c r="A127" s="22" t="s">
        <v>237</v>
      </c>
      <c r="B127" s="8" t="s">
        <v>232</v>
      </c>
      <c r="C127" s="16">
        <v>15552</v>
      </c>
      <c r="D127" s="16">
        <v>6508</v>
      </c>
      <c r="E127" s="16">
        <v>6508</v>
      </c>
      <c r="F127" s="1"/>
      <c r="G127" s="1"/>
      <c r="H127" s="1"/>
    </row>
    <row r="128" spans="1:8" s="17" customFormat="1" ht="60">
      <c r="A128" s="22" t="s">
        <v>238</v>
      </c>
      <c r="B128" s="8" t="s">
        <v>232</v>
      </c>
      <c r="C128" s="16">
        <v>31410</v>
      </c>
      <c r="D128" s="16"/>
      <c r="E128" s="16"/>
      <c r="F128" s="1"/>
      <c r="G128" s="1"/>
      <c r="H128" s="1"/>
    </row>
    <row r="129" spans="1:8" s="17" customFormat="1" ht="52.5" customHeight="1">
      <c r="A129" s="22" t="s">
        <v>239</v>
      </c>
      <c r="B129" s="8" t="s">
        <v>232</v>
      </c>
      <c r="C129" s="16">
        <v>11343</v>
      </c>
      <c r="D129" s="16">
        <v>0</v>
      </c>
      <c r="E129" s="16">
        <v>0</v>
      </c>
      <c r="F129" s="1"/>
      <c r="G129" s="1"/>
      <c r="H129" s="1"/>
    </row>
    <row r="130" spans="1:8" s="17" customFormat="1" ht="75">
      <c r="A130" s="22" t="s">
        <v>240</v>
      </c>
      <c r="B130" s="8" t="s">
        <v>232</v>
      </c>
      <c r="C130" s="16">
        <v>0</v>
      </c>
      <c r="D130" s="16">
        <v>289.4</v>
      </c>
      <c r="E130" s="16">
        <v>0</v>
      </c>
      <c r="F130" s="1"/>
      <c r="G130" s="1"/>
      <c r="H130" s="1"/>
    </row>
    <row r="131" spans="1:8" s="17" customFormat="1" ht="45">
      <c r="A131" s="22" t="s">
        <v>241</v>
      </c>
      <c r="B131" s="8" t="s">
        <v>232</v>
      </c>
      <c r="C131" s="16">
        <v>2776</v>
      </c>
      <c r="D131" s="16">
        <v>2776</v>
      </c>
      <c r="E131" s="16">
        <v>2776</v>
      </c>
      <c r="F131" s="1"/>
      <c r="G131" s="1"/>
      <c r="H131" s="1"/>
    </row>
    <row r="132" spans="1:8" s="17" customFormat="1" ht="30">
      <c r="A132" s="22" t="s">
        <v>242</v>
      </c>
      <c r="B132" s="8" t="s">
        <v>232</v>
      </c>
      <c r="C132" s="16">
        <v>3355.3</v>
      </c>
      <c r="D132" s="16">
        <v>3545.2</v>
      </c>
      <c r="E132" s="16">
        <v>3545.2</v>
      </c>
      <c r="F132" s="1"/>
      <c r="G132" s="1"/>
      <c r="H132" s="1"/>
    </row>
    <row r="133" spans="1:8" s="17" customFormat="1" ht="189.75" customHeight="1">
      <c r="A133" s="22" t="s">
        <v>243</v>
      </c>
      <c r="B133" s="8" t="s">
        <v>232</v>
      </c>
      <c r="C133" s="16">
        <v>310.4</v>
      </c>
      <c r="D133" s="16">
        <v>0</v>
      </c>
      <c r="E133" s="16">
        <v>0</v>
      </c>
      <c r="F133" s="1"/>
      <c r="G133" s="1"/>
      <c r="H133" s="1"/>
    </row>
    <row r="134" spans="1:8" s="17" customFormat="1" ht="60">
      <c r="A134" s="22" t="s">
        <v>244</v>
      </c>
      <c r="B134" s="8" t="s">
        <v>232</v>
      </c>
      <c r="C134" s="16">
        <v>5344</v>
      </c>
      <c r="D134" s="16">
        <v>0</v>
      </c>
      <c r="E134" s="16">
        <v>0</v>
      </c>
      <c r="F134" s="1"/>
      <c r="G134" s="1"/>
      <c r="H134" s="1"/>
    </row>
    <row r="135" spans="1:8" s="17" customFormat="1" ht="90">
      <c r="A135" s="22" t="s">
        <v>245</v>
      </c>
      <c r="B135" s="8" t="s">
        <v>232</v>
      </c>
      <c r="C135" s="16">
        <v>19670</v>
      </c>
      <c r="D135" s="16">
        <v>19670</v>
      </c>
      <c r="E135" s="16">
        <v>19670</v>
      </c>
      <c r="F135" s="1"/>
      <c r="G135" s="1"/>
      <c r="H135" s="1"/>
    </row>
    <row r="136" spans="1:8" s="17" customFormat="1" ht="45">
      <c r="A136" s="22" t="s">
        <v>246</v>
      </c>
      <c r="B136" s="8" t="s">
        <v>232</v>
      </c>
      <c r="C136" s="16">
        <v>2310</v>
      </c>
      <c r="D136" s="16">
        <v>0</v>
      </c>
      <c r="E136" s="16">
        <v>0</v>
      </c>
      <c r="F136" s="1"/>
      <c r="G136" s="1"/>
      <c r="H136" s="1"/>
    </row>
    <row r="137" spans="1:8" s="17" customFormat="1" ht="30">
      <c r="A137" s="22" t="s">
        <v>247</v>
      </c>
      <c r="B137" s="8" t="s">
        <v>232</v>
      </c>
      <c r="C137" s="16">
        <v>2073.5</v>
      </c>
      <c r="D137" s="16">
        <v>16157.4</v>
      </c>
      <c r="E137" s="16">
        <v>0</v>
      </c>
      <c r="F137" s="1"/>
      <c r="G137" s="1"/>
      <c r="H137" s="1"/>
    </row>
    <row r="138" spans="1:8" s="17" customFormat="1" ht="45">
      <c r="A138" s="22" t="s">
        <v>248</v>
      </c>
      <c r="B138" s="8" t="s">
        <v>232</v>
      </c>
      <c r="C138" s="16">
        <v>0</v>
      </c>
      <c r="D138" s="16">
        <v>0</v>
      </c>
      <c r="E138" s="16">
        <v>2582.4</v>
      </c>
      <c r="F138" s="1"/>
      <c r="G138" s="1"/>
      <c r="H138" s="1"/>
    </row>
    <row r="139" spans="1:8" s="17" customFormat="1" ht="135">
      <c r="A139" s="22" t="s">
        <v>249</v>
      </c>
      <c r="B139" s="8" t="s">
        <v>232</v>
      </c>
      <c r="C139" s="16">
        <v>244</v>
      </c>
      <c r="D139" s="16">
        <v>244</v>
      </c>
      <c r="E139" s="16">
        <v>244</v>
      </c>
      <c r="F139" s="1"/>
      <c r="G139" s="1"/>
      <c r="H139" s="1"/>
    </row>
    <row r="140" spans="1:8" s="17" customFormat="1" ht="135">
      <c r="A140" s="22" t="s">
        <v>250</v>
      </c>
      <c r="B140" s="8" t="s">
        <v>232</v>
      </c>
      <c r="C140" s="16">
        <v>202.5</v>
      </c>
      <c r="D140" s="16">
        <v>0</v>
      </c>
      <c r="E140" s="16">
        <v>0</v>
      </c>
      <c r="F140" s="1"/>
      <c r="G140" s="1"/>
      <c r="H140" s="1"/>
    </row>
    <row r="141" spans="1:8" s="17" customFormat="1" ht="30">
      <c r="A141" s="22" t="s">
        <v>251</v>
      </c>
      <c r="B141" s="8" t="s">
        <v>232</v>
      </c>
      <c r="C141" s="16">
        <v>78560</v>
      </c>
      <c r="D141" s="16">
        <v>26704</v>
      </c>
      <c r="E141" s="16">
        <v>0</v>
      </c>
      <c r="F141" s="1"/>
      <c r="G141" s="1"/>
      <c r="H141" s="1"/>
    </row>
    <row r="142" spans="1:8" s="17" customFormat="1" ht="120">
      <c r="A142" s="22" t="s">
        <v>252</v>
      </c>
      <c r="B142" s="8" t="s">
        <v>232</v>
      </c>
      <c r="C142" s="16">
        <v>0</v>
      </c>
      <c r="D142" s="16">
        <v>0</v>
      </c>
      <c r="E142" s="16">
        <v>408</v>
      </c>
      <c r="F142" s="1"/>
      <c r="G142" s="1"/>
      <c r="H142" s="1"/>
    </row>
    <row r="143" spans="1:8" s="17" customFormat="1" ht="45">
      <c r="A143" s="22" t="s">
        <v>253</v>
      </c>
      <c r="B143" s="8" t="s">
        <v>232</v>
      </c>
      <c r="C143" s="16">
        <v>0</v>
      </c>
      <c r="D143" s="16">
        <v>0</v>
      </c>
      <c r="E143" s="16">
        <v>3000</v>
      </c>
      <c r="F143" s="1"/>
      <c r="G143" s="1"/>
      <c r="H143" s="1"/>
    </row>
    <row r="144" spans="1:8" ht="30.75">
      <c r="A144" s="21" t="s">
        <v>254</v>
      </c>
      <c r="B144" s="11" t="s">
        <v>255</v>
      </c>
      <c r="C144" s="14">
        <f>C150+C162+C176+C145+C166+C164+C172+C168+C174+C170</f>
        <v>834160</v>
      </c>
      <c r="D144" s="14">
        <f>D150+D162+D176+D145+D166+D164+D172+D168+D174+D170</f>
        <v>840852</v>
      </c>
      <c r="E144" s="14">
        <f>E150+E162+E176+E145+E166+E164+E172+E168+E174+E170</f>
        <v>839071</v>
      </c>
      <c r="F144" s="1"/>
      <c r="G144" s="1"/>
      <c r="H144" s="1"/>
    </row>
    <row r="145" spans="1:8" ht="45">
      <c r="A145" s="18" t="s">
        <v>256</v>
      </c>
      <c r="B145" s="8" t="s">
        <v>257</v>
      </c>
      <c r="C145" s="16">
        <f>C146</f>
        <v>17410</v>
      </c>
      <c r="D145" s="16">
        <f>D146</f>
        <v>18019</v>
      </c>
      <c r="E145" s="16">
        <f>E146</f>
        <v>18651</v>
      </c>
      <c r="F145" s="1"/>
      <c r="G145" s="1"/>
      <c r="H145" s="1"/>
    </row>
    <row r="146" spans="1:8" ht="45">
      <c r="A146" s="22" t="s">
        <v>258</v>
      </c>
      <c r="B146" s="8" t="s">
        <v>259</v>
      </c>
      <c r="C146" s="16">
        <f>C148+C149</f>
        <v>17410</v>
      </c>
      <c r="D146" s="16">
        <f>D148+D149</f>
        <v>18019</v>
      </c>
      <c r="E146" s="16">
        <f>E148+E149</f>
        <v>18651</v>
      </c>
      <c r="F146" s="1"/>
      <c r="G146" s="1"/>
      <c r="H146" s="1"/>
    </row>
    <row r="147" spans="1:8" ht="15">
      <c r="A147" s="22" t="s">
        <v>260</v>
      </c>
      <c r="B147" s="8"/>
      <c r="C147" s="16"/>
      <c r="D147" s="16"/>
      <c r="E147" s="16"/>
      <c r="F147" s="1"/>
      <c r="G147" s="1"/>
      <c r="H147" s="1"/>
    </row>
    <row r="148" spans="1:8" ht="30">
      <c r="A148" s="32" t="s">
        <v>261</v>
      </c>
      <c r="B148" s="8" t="s">
        <v>259</v>
      </c>
      <c r="C148" s="16">
        <v>15186</v>
      </c>
      <c r="D148" s="16">
        <v>15795</v>
      </c>
      <c r="E148" s="16">
        <v>16427</v>
      </c>
      <c r="F148" s="1"/>
      <c r="G148" s="1"/>
      <c r="H148" s="1"/>
    </row>
    <row r="149" spans="1:8" ht="30">
      <c r="A149" s="32" t="s">
        <v>262</v>
      </c>
      <c r="B149" s="8" t="s">
        <v>259</v>
      </c>
      <c r="C149" s="16">
        <v>2224</v>
      </c>
      <c r="D149" s="16">
        <v>2224</v>
      </c>
      <c r="E149" s="16">
        <v>2224</v>
      </c>
      <c r="F149" s="1"/>
      <c r="G149" s="1"/>
      <c r="H149" s="1"/>
    </row>
    <row r="150" spans="1:8" ht="45.75" customHeight="1">
      <c r="A150" s="18" t="s">
        <v>263</v>
      </c>
      <c r="B150" s="8" t="s">
        <v>264</v>
      </c>
      <c r="C150" s="16">
        <f>C151</f>
        <v>12654</v>
      </c>
      <c r="D150" s="16">
        <f>D151</f>
        <v>12671</v>
      </c>
      <c r="E150" s="16">
        <f>E151</f>
        <v>12673</v>
      </c>
      <c r="F150" s="1"/>
      <c r="G150" s="1"/>
      <c r="H150" s="1"/>
    </row>
    <row r="151" spans="1:8" ht="48" customHeight="1">
      <c r="A151" s="22" t="s">
        <v>265</v>
      </c>
      <c r="B151" s="8" t="s">
        <v>266</v>
      </c>
      <c r="C151" s="16">
        <f>C153+C155+C154+C156+C157+C158+C159+C160+C161</f>
        <v>12654</v>
      </c>
      <c r="D151" s="16">
        <f>D153+D155+D154+D156+D157+D158+D159+D160+D161</f>
        <v>12671</v>
      </c>
      <c r="E151" s="16">
        <f>E153+E155+E154+E156+E157+E158+E159+E160+E161</f>
        <v>12673</v>
      </c>
      <c r="F151" s="1"/>
      <c r="G151" s="1"/>
      <c r="H151" s="1"/>
    </row>
    <row r="152" spans="1:8" ht="15">
      <c r="A152" s="22" t="s">
        <v>233</v>
      </c>
      <c r="B152" s="8"/>
      <c r="C152" s="16"/>
      <c r="D152" s="16"/>
      <c r="E152" s="16"/>
      <c r="F152" s="1"/>
      <c r="G152" s="1"/>
      <c r="H152" s="1"/>
    </row>
    <row r="153" spans="1:8" ht="105">
      <c r="A153" s="18" t="s">
        <v>267</v>
      </c>
      <c r="B153" s="8" t="s">
        <v>266</v>
      </c>
      <c r="C153" s="16">
        <v>1432</v>
      </c>
      <c r="D153" s="16">
        <v>1449</v>
      </c>
      <c r="E153" s="16">
        <v>1451</v>
      </c>
      <c r="F153" s="1"/>
      <c r="G153" s="1"/>
      <c r="H153" s="1"/>
    </row>
    <row r="154" spans="1:8" ht="90">
      <c r="A154" s="18" t="s">
        <v>268</v>
      </c>
      <c r="B154" s="8" t="s">
        <v>266</v>
      </c>
      <c r="C154" s="16">
        <v>2288</v>
      </c>
      <c r="D154" s="16">
        <v>2288</v>
      </c>
      <c r="E154" s="16">
        <v>2288</v>
      </c>
      <c r="F154" s="1"/>
      <c r="G154" s="1"/>
      <c r="H154" s="1"/>
    </row>
    <row r="155" spans="1:8" ht="90">
      <c r="A155" s="18" t="s">
        <v>269</v>
      </c>
      <c r="B155" s="8" t="s">
        <v>266</v>
      </c>
      <c r="C155" s="16">
        <v>7</v>
      </c>
      <c r="D155" s="16">
        <v>7</v>
      </c>
      <c r="E155" s="16">
        <v>7</v>
      </c>
      <c r="F155" s="1"/>
      <c r="G155" s="1"/>
      <c r="H155" s="1"/>
    </row>
    <row r="156" spans="1:8" s="17" customFormat="1" ht="375.75" customHeight="1">
      <c r="A156" s="18" t="s">
        <v>270</v>
      </c>
      <c r="B156" s="8" t="s">
        <v>266</v>
      </c>
      <c r="C156" s="16">
        <v>3897</v>
      </c>
      <c r="D156" s="16">
        <v>3897</v>
      </c>
      <c r="E156" s="16">
        <v>3897</v>
      </c>
      <c r="F156" s="1"/>
      <c r="G156" s="1"/>
      <c r="H156" s="1"/>
    </row>
    <row r="157" spans="1:8" s="17" customFormat="1" ht="109.5" customHeight="1">
      <c r="A157" s="18" t="s">
        <v>271</v>
      </c>
      <c r="B157" s="8" t="s">
        <v>266</v>
      </c>
      <c r="C157" s="16">
        <v>2039</v>
      </c>
      <c r="D157" s="16">
        <v>2039</v>
      </c>
      <c r="E157" s="16">
        <v>2039</v>
      </c>
      <c r="F157" s="1"/>
      <c r="G157" s="1"/>
      <c r="H157" s="1"/>
    </row>
    <row r="158" spans="1:8" s="17" customFormat="1" ht="91.5" customHeight="1">
      <c r="A158" s="18" t="s">
        <v>272</v>
      </c>
      <c r="B158" s="8" t="s">
        <v>266</v>
      </c>
      <c r="C158" s="16">
        <v>708</v>
      </c>
      <c r="D158" s="16">
        <v>708</v>
      </c>
      <c r="E158" s="16">
        <v>708</v>
      </c>
      <c r="F158" s="1"/>
      <c r="G158" s="1"/>
      <c r="H158" s="1"/>
    </row>
    <row r="159" spans="1:8" s="17" customFormat="1" ht="95.25" customHeight="1">
      <c r="A159" s="18" t="s">
        <v>273</v>
      </c>
      <c r="B159" s="8" t="s">
        <v>266</v>
      </c>
      <c r="C159" s="16">
        <v>1022</v>
      </c>
      <c r="D159" s="16">
        <v>1022</v>
      </c>
      <c r="E159" s="16">
        <v>1022</v>
      </c>
      <c r="F159" s="1"/>
      <c r="G159" s="1"/>
      <c r="H159" s="1"/>
    </row>
    <row r="160" spans="1:8" s="17" customFormat="1" ht="233.25" customHeight="1">
      <c r="A160" s="18" t="s">
        <v>274</v>
      </c>
      <c r="B160" s="8" t="s">
        <v>266</v>
      </c>
      <c r="C160" s="16">
        <v>494</v>
      </c>
      <c r="D160" s="16">
        <v>494</v>
      </c>
      <c r="E160" s="16">
        <v>494</v>
      </c>
      <c r="F160" s="1"/>
      <c r="G160" s="1"/>
      <c r="H160" s="1"/>
    </row>
    <row r="161" spans="1:8" s="17" customFormat="1" ht="121.5" customHeight="1">
      <c r="A161" s="18" t="s">
        <v>275</v>
      </c>
      <c r="B161" s="8" t="s">
        <v>266</v>
      </c>
      <c r="C161" s="16">
        <v>767</v>
      </c>
      <c r="D161" s="16">
        <v>767</v>
      </c>
      <c r="E161" s="16">
        <v>767</v>
      </c>
      <c r="F161" s="1"/>
      <c r="G161" s="1"/>
      <c r="H161" s="1"/>
    </row>
    <row r="162" spans="1:8" s="17" customFormat="1" ht="75">
      <c r="A162" s="18" t="s">
        <v>276</v>
      </c>
      <c r="B162" s="9" t="s">
        <v>277</v>
      </c>
      <c r="C162" s="16">
        <f>C163</f>
        <v>18087</v>
      </c>
      <c r="D162" s="16">
        <f>D163</f>
        <v>18087</v>
      </c>
      <c r="E162" s="16">
        <f>E163</f>
        <v>18087</v>
      </c>
      <c r="F162" s="1"/>
      <c r="G162" s="1"/>
      <c r="H162" s="1"/>
    </row>
    <row r="163" spans="1:8" s="17" customFormat="1" ht="90" customHeight="1">
      <c r="A163" s="18" t="s">
        <v>278</v>
      </c>
      <c r="B163" s="9" t="s">
        <v>279</v>
      </c>
      <c r="C163" s="16">
        <v>18087</v>
      </c>
      <c r="D163" s="16">
        <v>18087</v>
      </c>
      <c r="E163" s="16">
        <v>18087</v>
      </c>
      <c r="F163" s="1"/>
      <c r="G163" s="1"/>
      <c r="H163" s="1"/>
    </row>
    <row r="164" spans="1:8" ht="77.25" customHeight="1">
      <c r="A164" s="33" t="s">
        <v>280</v>
      </c>
      <c r="B164" s="9" t="s">
        <v>281</v>
      </c>
      <c r="C164" s="16">
        <f>C165</f>
        <v>6640</v>
      </c>
      <c r="D164" s="16">
        <f>D165</f>
        <v>9959</v>
      </c>
      <c r="E164" s="16">
        <f>E165</f>
        <v>9959</v>
      </c>
      <c r="F164" s="1"/>
      <c r="G164" s="1"/>
      <c r="H164" s="1"/>
    </row>
    <row r="165" spans="1:8" ht="60">
      <c r="A165" s="18" t="s">
        <v>282</v>
      </c>
      <c r="B165" s="9" t="s">
        <v>283</v>
      </c>
      <c r="C165" s="16">
        <v>6640</v>
      </c>
      <c r="D165" s="16">
        <v>9959</v>
      </c>
      <c r="E165" s="16">
        <v>9959</v>
      </c>
      <c r="F165" s="1"/>
      <c r="G165" s="1"/>
      <c r="H165" s="1"/>
    </row>
    <row r="166" spans="1:8" ht="30">
      <c r="A166" s="18" t="s">
        <v>284</v>
      </c>
      <c r="B166" s="9" t="s">
        <v>285</v>
      </c>
      <c r="C166" s="16">
        <f>C167</f>
        <v>4760</v>
      </c>
      <c r="D166" s="16">
        <f>D167</f>
        <v>4926</v>
      </c>
      <c r="E166" s="16">
        <f>E167</f>
        <v>5098</v>
      </c>
      <c r="F166" s="1"/>
      <c r="G166" s="1"/>
      <c r="H166" s="1"/>
    </row>
    <row r="167" spans="1:8" ht="45" customHeight="1">
      <c r="A167" s="18" t="s">
        <v>286</v>
      </c>
      <c r="B167" s="9" t="s">
        <v>287</v>
      </c>
      <c r="C167" s="16">
        <v>4760</v>
      </c>
      <c r="D167" s="16">
        <v>4926</v>
      </c>
      <c r="E167" s="16">
        <v>5098</v>
      </c>
      <c r="F167" s="1"/>
      <c r="G167" s="1"/>
      <c r="H167" s="1"/>
    </row>
    <row r="168" spans="1:8" ht="60">
      <c r="A168" s="32" t="s">
        <v>288</v>
      </c>
      <c r="B168" s="9" t="s">
        <v>289</v>
      </c>
      <c r="C168" s="16">
        <f>C169</f>
        <v>633</v>
      </c>
      <c r="D168" s="16">
        <f>D169</f>
        <v>117</v>
      </c>
      <c r="E168" s="16">
        <f>E169</f>
        <v>72</v>
      </c>
      <c r="F168" s="1"/>
      <c r="G168" s="1"/>
      <c r="H168" s="1"/>
    </row>
    <row r="169" spans="1:8" ht="60">
      <c r="A169" s="32" t="s">
        <v>290</v>
      </c>
      <c r="B169" s="9" t="s">
        <v>291</v>
      </c>
      <c r="C169" s="16">
        <v>633</v>
      </c>
      <c r="D169" s="16">
        <v>117</v>
      </c>
      <c r="E169" s="16">
        <v>72</v>
      </c>
      <c r="F169" s="1"/>
      <c r="G169" s="1"/>
      <c r="H169" s="1"/>
    </row>
    <row r="170" spans="1:8" ht="105">
      <c r="A170" s="32" t="s">
        <v>292</v>
      </c>
      <c r="B170" s="9" t="s">
        <v>293</v>
      </c>
      <c r="C170" s="16">
        <f>C171</f>
        <v>0</v>
      </c>
      <c r="D170" s="16">
        <f>D171</f>
        <v>3097</v>
      </c>
      <c r="E170" s="16">
        <f>E171</f>
        <v>0</v>
      </c>
      <c r="F170" s="1"/>
      <c r="G170" s="1"/>
      <c r="H170" s="1"/>
    </row>
    <row r="171" spans="1:8" ht="105">
      <c r="A171" s="32" t="s">
        <v>294</v>
      </c>
      <c r="B171" s="9" t="s">
        <v>295</v>
      </c>
      <c r="C171" s="16">
        <v>0</v>
      </c>
      <c r="D171" s="16">
        <v>3097</v>
      </c>
      <c r="E171" s="16">
        <v>0</v>
      </c>
      <c r="F171" s="1"/>
      <c r="G171" s="1"/>
      <c r="H171" s="1"/>
    </row>
    <row r="172" spans="1:8" ht="75">
      <c r="A172" s="18" t="s">
        <v>296</v>
      </c>
      <c r="B172" s="9" t="s">
        <v>297</v>
      </c>
      <c r="C172" s="16">
        <f>C173</f>
        <v>1366</v>
      </c>
      <c r="D172" s="16">
        <f>D173</f>
        <v>1366</v>
      </c>
      <c r="E172" s="16">
        <f>E173</f>
        <v>1366</v>
      </c>
      <c r="F172" s="1"/>
      <c r="G172" s="1"/>
      <c r="H172" s="1"/>
    </row>
    <row r="173" spans="1:8" ht="75">
      <c r="A173" s="18" t="s">
        <v>298</v>
      </c>
      <c r="B173" s="9" t="s">
        <v>299</v>
      </c>
      <c r="C173" s="16">
        <v>1366</v>
      </c>
      <c r="D173" s="16">
        <v>1366</v>
      </c>
      <c r="E173" s="16">
        <v>1366</v>
      </c>
      <c r="F173" s="1"/>
      <c r="G173" s="1"/>
      <c r="H173" s="1"/>
    </row>
    <row r="174" spans="1:8" ht="60">
      <c r="A174" s="18" t="s">
        <v>300</v>
      </c>
      <c r="B174" s="9" t="s">
        <v>301</v>
      </c>
      <c r="C174" s="16">
        <f>C175</f>
        <v>19842</v>
      </c>
      <c r="D174" s="16">
        <f>D175</f>
        <v>19842</v>
      </c>
      <c r="E174" s="16">
        <f>E175</f>
        <v>20397</v>
      </c>
      <c r="F174" s="1"/>
      <c r="G174" s="1"/>
      <c r="H174" s="1"/>
    </row>
    <row r="175" spans="1:8" ht="60">
      <c r="A175" s="18" t="s">
        <v>302</v>
      </c>
      <c r="B175" s="9" t="s">
        <v>303</v>
      </c>
      <c r="C175" s="16">
        <v>19842</v>
      </c>
      <c r="D175" s="16">
        <v>19842</v>
      </c>
      <c r="E175" s="16">
        <v>20397</v>
      </c>
      <c r="F175" s="1"/>
      <c r="G175" s="1"/>
      <c r="H175" s="1"/>
    </row>
    <row r="176" spans="1:8" ht="20.25" customHeight="1">
      <c r="A176" s="32" t="s">
        <v>304</v>
      </c>
      <c r="B176" s="9" t="s">
        <v>305</v>
      </c>
      <c r="C176" s="16">
        <f>C177</f>
        <v>752768</v>
      </c>
      <c r="D176" s="16">
        <f>D177</f>
        <v>752768</v>
      </c>
      <c r="E176" s="16">
        <f>E177</f>
        <v>752768</v>
      </c>
      <c r="F176" s="1"/>
      <c r="G176" s="1"/>
      <c r="H176" s="1"/>
    </row>
    <row r="177" spans="1:8" ht="281.25" customHeight="1">
      <c r="A177" s="32" t="s">
        <v>306</v>
      </c>
      <c r="B177" s="9" t="s">
        <v>307</v>
      </c>
      <c r="C177" s="16">
        <v>752768</v>
      </c>
      <c r="D177" s="16">
        <v>752768</v>
      </c>
      <c r="E177" s="16">
        <v>752768</v>
      </c>
      <c r="F177" s="1"/>
      <c r="G177" s="1"/>
      <c r="H177" s="1"/>
    </row>
    <row r="178" spans="1:8" ht="21" customHeight="1">
      <c r="A178" s="34" t="s">
        <v>308</v>
      </c>
      <c r="B178" s="35" t="s">
        <v>309</v>
      </c>
      <c r="C178" s="14">
        <f aca="true" t="shared" si="15" ref="C178:C180">C179</f>
        <v>2000</v>
      </c>
      <c r="D178" s="14">
        <f aca="true" t="shared" si="16" ref="D178:D180">D179</f>
        <v>8000</v>
      </c>
      <c r="E178" s="14">
        <f aca="true" t="shared" si="17" ref="E178:E180">E179</f>
        <v>0</v>
      </c>
      <c r="F178" s="1"/>
      <c r="G178" s="1"/>
      <c r="H178" s="1"/>
    </row>
    <row r="179" spans="1:8" ht="36.75" customHeight="1">
      <c r="A179" s="36" t="s">
        <v>310</v>
      </c>
      <c r="B179" s="9" t="s">
        <v>311</v>
      </c>
      <c r="C179" s="16">
        <f t="shared" si="15"/>
        <v>2000</v>
      </c>
      <c r="D179" s="16">
        <f t="shared" si="16"/>
        <v>8000</v>
      </c>
      <c r="E179" s="16">
        <f t="shared" si="17"/>
        <v>0</v>
      </c>
      <c r="F179" s="1"/>
      <c r="G179" s="1"/>
      <c r="H179" s="1"/>
    </row>
    <row r="180" spans="1:8" ht="46.5" customHeight="1">
      <c r="A180" s="36" t="s">
        <v>312</v>
      </c>
      <c r="B180" s="9" t="s">
        <v>313</v>
      </c>
      <c r="C180" s="16">
        <f t="shared" si="15"/>
        <v>2000</v>
      </c>
      <c r="D180" s="16">
        <f t="shared" si="16"/>
        <v>8000</v>
      </c>
      <c r="E180" s="16">
        <f t="shared" si="17"/>
        <v>0</v>
      </c>
      <c r="F180" s="1"/>
      <c r="G180" s="1"/>
      <c r="H180" s="1"/>
    </row>
    <row r="181" spans="1:8" ht="71.25" customHeight="1">
      <c r="A181" s="36" t="s">
        <v>314</v>
      </c>
      <c r="B181" s="9" t="s">
        <v>313</v>
      </c>
      <c r="C181" s="16">
        <v>2000</v>
      </c>
      <c r="D181" s="16">
        <v>8000</v>
      </c>
      <c r="E181" s="16">
        <v>0</v>
      </c>
      <c r="F181" s="1"/>
      <c r="G181" s="1"/>
      <c r="H181" s="1"/>
    </row>
    <row r="182" spans="1:8" ht="22.5" customHeight="1">
      <c r="A182" s="21" t="s">
        <v>315</v>
      </c>
      <c r="B182" s="9"/>
      <c r="C182" s="14">
        <f>C95+C12</f>
        <v>3259351</v>
      </c>
      <c r="D182" s="14">
        <f>D95+D12</f>
        <v>2657569.1</v>
      </c>
      <c r="E182" s="14">
        <f>E95+E12</f>
        <v>2234878.9</v>
      </c>
      <c r="F182" s="1"/>
      <c r="G182" s="1"/>
      <c r="H182" s="1"/>
    </row>
    <row r="183" spans="1:8" ht="51.75" customHeight="1">
      <c r="A183" s="18" t="s">
        <v>316</v>
      </c>
      <c r="B183" s="15"/>
      <c r="C183" s="19">
        <v>469382.8</v>
      </c>
      <c r="D183" s="19">
        <v>307163.1</v>
      </c>
      <c r="E183" s="19">
        <v>136047.3</v>
      </c>
      <c r="F183" s="1"/>
      <c r="G183" s="1"/>
      <c r="H183" s="1"/>
    </row>
  </sheetData>
  <sheetProtection selectLockedCells="1" selectUnlockedCells="1"/>
  <mergeCells count="10">
    <mergeCell ref="B1:E1"/>
    <mergeCell ref="B2:E2"/>
    <mergeCell ref="B3:E3"/>
    <mergeCell ref="B4:E4"/>
    <mergeCell ref="A7:E7"/>
    <mergeCell ref="A8:E8"/>
    <mergeCell ref="A9:E9"/>
    <mergeCell ref="A10:A11"/>
    <mergeCell ref="B10:B11"/>
    <mergeCell ref="C10:E10"/>
  </mergeCells>
  <printOptions/>
  <pageMargins left="0.6694444444444444" right="0.19652777777777777" top="0.39375" bottom="0.2361111111111111" header="0.5118055555555555" footer="0.5118055555555555"/>
  <pageSetup horizontalDpi="300" verticalDpi="3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"/>
  <sheetViews>
    <sheetView workbookViewId="0" topLeftCell="A1">
      <selection activeCell="A3" sqref="A3"/>
    </sheetView>
  </sheetViews>
  <sheetFormatPr defaultColWidth="8.00390625" defaultRowHeight="12.75"/>
  <cols>
    <col min="1" max="1" width="16.375" style="0" customWidth="1"/>
    <col min="2" max="2" width="17.375" style="0" customWidth="1"/>
    <col min="3" max="3" width="21.00390625" style="0" customWidth="1"/>
    <col min="4" max="16384" width="9.00390625" style="0" customWidth="1"/>
  </cols>
  <sheetData>
    <row r="2" spans="1:3" ht="26.25">
      <c r="A2" s="37" t="s">
        <v>317</v>
      </c>
      <c r="B2" s="37" t="s">
        <v>318</v>
      </c>
      <c r="C2" s="37" t="s">
        <v>319</v>
      </c>
    </row>
    <row r="3" ht="16.5" customHeight="1">
      <c r="A3">
        <f>Лист1!F15/30.5*15.5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Zaharova OI</dc:creator>
  <cp:keywords/>
  <dc:description/>
  <cp:lastModifiedBy>Lapteva I A</cp:lastModifiedBy>
  <cp:lastPrinted>2021-03-02T08:56:57Z</cp:lastPrinted>
  <dcterms:created xsi:type="dcterms:W3CDTF">2009-10-07T06:28:13Z</dcterms:created>
  <dcterms:modified xsi:type="dcterms:W3CDTF">2021-12-20T10:26:19Z</dcterms:modified>
  <cp:category/>
  <cp:version/>
  <cp:contentType/>
  <cp:contentStatus/>
</cp:coreProperties>
</file>