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090" activeTab="7"/>
  </bookViews>
  <sheets>
    <sheet name="Лист1 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>
    <definedName name="_xlnm.Print_Area" localSheetId="0">'Лист1 '!$A$1:$E$81</definedName>
    <definedName name="_xlnm.Print_Area" localSheetId="1">'Лист2'!$A$1:$E$81</definedName>
    <definedName name="_xlnm.Print_Area" localSheetId="2">'Лист3'!$A$1:$E$81</definedName>
    <definedName name="_xlnm.Print_Area" localSheetId="3">'Лист4'!$A$1:$E$81</definedName>
    <definedName name="_xlnm.Print_Area" localSheetId="4">'Лист5'!$A$1:$E$81</definedName>
    <definedName name="_xlnm.Print_Area" localSheetId="5">'Лист6'!$A$1:$E$81</definedName>
    <definedName name="_xlnm.Print_Area" localSheetId="6">'Лист7'!$A$1:$E$85</definedName>
    <definedName name="_xlnm.Print_Area" localSheetId="7">'Лист8'!$A$1:$E$80</definedName>
  </definedNames>
  <calcPr fullCalcOnLoad="1"/>
</workbook>
</file>

<file path=xl/sharedStrings.xml><?xml version="1.0" encoding="utf-8"?>
<sst xmlns="http://schemas.openxmlformats.org/spreadsheetml/2006/main" count="587" uniqueCount="104">
  <si>
    <t xml:space="preserve">          "СОГЛАСОВАНО"</t>
  </si>
  <si>
    <t xml:space="preserve">      "УТВЕРЖДАЮ"           </t>
  </si>
  <si>
    <t>Директор МУП ГЖУ г.Фрязино</t>
  </si>
  <si>
    <t>Зам. главы администрации</t>
  </si>
  <si>
    <t>____________________Г.В.Бор</t>
  </si>
  <si>
    <t>______________В.П.Куренёв</t>
  </si>
  <si>
    <t>"____"_______________ 2007г.</t>
  </si>
  <si>
    <t>"____"______________ 2007г.</t>
  </si>
  <si>
    <t>ДЕФЕКТНАЯ ВЕДОМОСТЬ</t>
  </si>
  <si>
    <t>на выполнение работ по  ремонту подъезда по адресу:</t>
  </si>
  <si>
    <t>ул.60 лет СССР, д.5 (1 подъезд), г.Фрязино Московской области.</t>
  </si>
  <si>
    <t xml:space="preserve">
№№
п.п.
</t>
  </si>
  <si>
    <t xml:space="preserve">Наименование работ </t>
  </si>
  <si>
    <t>Формула подсчета объема</t>
  </si>
  <si>
    <t>Ед. измер</t>
  </si>
  <si>
    <t>Объем</t>
  </si>
  <si>
    <t>Ремонт штукатурки внутренних стен по камню и бетону цементно-известковым раствором, площадью отдельных мест до 1 м2 толщиной слоя до 20 мм</t>
  </si>
  <si>
    <t>1,5*9</t>
  </si>
  <si>
    <t>Ремонт штукатурки потолков по камню и бетону цементно-известковым раствором, площадью отдельных мест до 1 м2 толщиной слоя до 20 мм</t>
  </si>
  <si>
    <t>2*9</t>
  </si>
  <si>
    <t>Перетирка штукатурки внутренних помещений</t>
  </si>
  <si>
    <t>(332+378,5)*5%</t>
  </si>
  <si>
    <t>Ремонт штукатурки откосов внутри здания по камню и бетону цементно-известковым раствором прямолинейных</t>
  </si>
  <si>
    <t>(1,5+4)*0,15</t>
  </si>
  <si>
    <t>Окраска клеевыми составами улучшенная потолков</t>
  </si>
  <si>
    <t>(8*1,6+4,1*2,1)*9+2,2*2+2,7*1,2*16+ 0,6*4,1*8</t>
  </si>
  <si>
    <t>Окраска клеевыми составами улучшенная стен</t>
  </si>
  <si>
    <t>(8+1,6*2+5,8)*1,1*9+(4,1*3+1,8)*1,1*9+ (4,1+1,6+1,8+1,95+2,2+1,95)*1+(4,1+2,3+4,1)*1</t>
  </si>
  <si>
    <t xml:space="preserve">Огрунтовка бетонных и оштукатуренных поверхностей </t>
  </si>
  <si>
    <t>(8+1,6*2+5,8)*1,6*9+(4,1*3+1,8)*1,6*8+ (4,1+2,3+4,1)*1,6-1,6*0,9*36-1,6*0,65*9-1,6*1,5</t>
  </si>
  <si>
    <t>Окрашивание акриловыми составами стен, ранее окрашенных масляной краской с расчисткой старой краски более 35 %</t>
  </si>
  <si>
    <t>Улучшенная масляная окраска ранее окрашенных стен (сапожок и мусоропровод) за 2 раза</t>
  </si>
  <si>
    <t>1,4*1,6*8+0,4*0,35*2*4+(8+1,6*2+5,8)* 0,25*9+(4,1*3+1,8)*0,25*8+ (4,1+2,3+4,1)* 0,25-0,25*0,9*36-0,25*0,65*9-0,25*1,5</t>
  </si>
  <si>
    <t>Окраска масляными составами торцов лестничных маршей</t>
  </si>
  <si>
    <t>2,7*16*0,25+1,2*0,4</t>
  </si>
  <si>
    <t>Улучшенная масляная окраска ранее окрашенных окон с откосами за 2 раза с расчисткой старой краски до 35 %</t>
  </si>
  <si>
    <t>3,1*0,87*8*1,7+(3,1+0,87)*2*0,18*8</t>
  </si>
  <si>
    <t>Улучшенная масляная окраска ранее окрашенных дверей за 2 раза с расчисткой старой краски до 35 %</t>
  </si>
  <si>
    <t>2*1,3*2,4</t>
  </si>
  <si>
    <t>Окраска масляными составами ранее окрашенных металлических дверей и откосов лифтовых дверей за 2 раза</t>
  </si>
  <si>
    <t>1,5*2*2,4+2*1*2+(0,65+4)*0,4*9</t>
  </si>
  <si>
    <t>Окраска масляными составами ранее окрашенных металлической лестницы и площадки выхода на кровлю</t>
  </si>
  <si>
    <t>0,15*2*2*1,9+1*2,3+0,15*2*1*4</t>
  </si>
  <si>
    <t>Окраска масляными составами ранее окрашенных металлических решеток лестничных маршей за 2 раза</t>
  </si>
  <si>
    <t>(2,7*16+1,2)*0,95*0,5+(2,3+2,1)*1,2*0,5+0,5*2*1</t>
  </si>
  <si>
    <t>Окраска масляными составами деревянных поручней</t>
  </si>
  <si>
    <t>(2,7*16+1,2)*0,1</t>
  </si>
  <si>
    <t>Окраска масляными составами ранее окрашенных металлических  поверхностей электрощитов и почтовых ящиков за 2 раза</t>
  </si>
  <si>
    <t>0,9*1*18+5,5*0,95</t>
  </si>
  <si>
    <t xml:space="preserve">Окраска масляными составами ранее окрашенных поверхностей стальных труб за 2 раза </t>
  </si>
  <si>
    <t>0,36*49,6+0,13*23,5+0,11*2,3</t>
  </si>
  <si>
    <t xml:space="preserve">Окраска масляными составами ранее окрашенных чугунных радиаторов за 2 раза </t>
  </si>
  <si>
    <t>0,254*7</t>
  </si>
  <si>
    <t>Начальник ПТО МУП ГЖУ</t>
  </si>
  <si>
    <t>Н.Н.Генералова</t>
  </si>
  <si>
    <t xml:space="preserve"> </t>
  </si>
  <si>
    <r>
      <t>м</t>
    </r>
    <r>
      <rPr>
        <vertAlign val="superscript"/>
        <sz val="10"/>
        <rFont val="Times New Roman"/>
        <family val="1"/>
      </rPr>
      <t>2</t>
    </r>
  </si>
  <si>
    <t>ул.60 лет СССР, д.5 (2 подъезд), г.Фрязино Московской области.</t>
  </si>
  <si>
    <t>1,5*3+2*5+3</t>
  </si>
  <si>
    <t>(332+376,9)*5%</t>
  </si>
  <si>
    <t>(8+1,6*2+5,8)*1,6*9+(4,1*3+1,8)*1,6*8+ (4,1+2,3+4,1)*1,6-1,6*0,9*36-1,6*0,65*9-1,6*1,5-1,6*1</t>
  </si>
  <si>
    <t>1,4*1,6*8+0,4*0,35*2*4+(8+1,6*2+5,8)* 0,25*9+(4,1*3+1,8)*0,25*8+ (4,1+2,3+4,1)* 0,25-0,25*0,9*36-0,25*0,65*9-0,25*1,5-0,25*1</t>
  </si>
  <si>
    <t>1,5*2*2,4+2*1*2+2*0,9*2+(0,65+4)*0,4*9</t>
  </si>
  <si>
    <t>Окраска масляными составами ранее окрашенных металлических  поверхностей электрощитов за 2 раза</t>
  </si>
  <si>
    <t>0,9*1*18</t>
  </si>
  <si>
    <t xml:space="preserve">Окраска масляными составами ранее окрашенных поверхностей стальных труб и радиаторов за 2 раза </t>
  </si>
  <si>
    <t>0,36*49,6+0,13*23,5+0,11*2,3+1,6*0,55</t>
  </si>
  <si>
    <t>ул.60 лет СССР, д.5 (3 подъезд), г.Фрязино Московской области.</t>
  </si>
  <si>
    <t>1*2+1,5*3+2*3+3</t>
  </si>
  <si>
    <t>1,5+2*5+2,5+3*2</t>
  </si>
  <si>
    <t>ул.60 лет СССР, д.9 (1 подъезд), г.Фрязино Московской области.</t>
  </si>
  <si>
    <t>1,5*2*2,4+2*0,9*2+(0,65+4)*0,4*9</t>
  </si>
  <si>
    <t>ул.60 лет СССР, д.9 (3 подъезд), г.Фрязино Московской области.</t>
  </si>
  <si>
    <t>2,5*9</t>
  </si>
  <si>
    <t>Окраска масляными составами ранее окрашенных металлических дверей  и откосов лифтовых дверей за 2 раза</t>
  </si>
  <si>
    <t>(2,7*16+1,2)*0,95*0,5+(2,3+2,1)*1,2*0,5+ 0,5*2*1</t>
  </si>
  <si>
    <t>ул.60 лет СССР, д.9 (4 подъезд), г.Фрязино Московской области.</t>
  </si>
  <si>
    <t>2*1,3*2,4+1,5*2*2,4</t>
  </si>
  <si>
    <t>2*1*2+2*0,9*2+(0,65+4)*0,4*9</t>
  </si>
  <si>
    <t>ул.Полевая, д.15 (7 подъезд), г.Фрязино Московской области.</t>
  </si>
  <si>
    <t>5,4*3,1+1*3+2*9</t>
  </si>
  <si>
    <t>Ремонт штукатурки потолков по камню и бетону цементно-известковым раствором, площадью отдельных мест до 1 м2 толщиной слоя до 30 мм (холл)</t>
  </si>
  <si>
    <t>0,1*4*4</t>
  </si>
  <si>
    <t>0,1*(4+6)*9</t>
  </si>
  <si>
    <t>(380+483)*5%</t>
  </si>
  <si>
    <t>(1,32*0,3)*16*50%</t>
  </si>
  <si>
    <t>5,4*4+6*6*9+3,5*1*18-2,5*2,3*9</t>
  </si>
  <si>
    <t>(5,4*2+2,5+1,9+2,35)*1,3+6*4*1*9+(3,2+2,3)*2*1*9+(4,1*2+2,25)*1,8+(6*2+1,45)*1+1,4*1*7</t>
  </si>
  <si>
    <t>(5,4*2+2,5+1,9+2,35)*1,8+6*4*1,6*9+(3,2+2,3)*2*1,6*9-(1,6*0,9)*30-0,65*1,6*9</t>
  </si>
  <si>
    <t xml:space="preserve">Улучшенная масляная окраска ранее окрашенных стен (сапожок и мусоропровод) за 2 раза </t>
  </si>
  <si>
    <t>1,4*1,6*7+0,4*0,35*2*7+(5,4*2+2,5+1,9+2,35)*0,25+6*4*0,25*9+(3,2+2,3)*2*0,25*9-(0,25*0,9)*30-0,65*0,25*9</t>
  </si>
  <si>
    <t>Окраска масляными составами торцов лестничных маршей и площадок</t>
  </si>
  <si>
    <t>(2,7*18+2,1)*0,25+1,65*0,42*8</t>
  </si>
  <si>
    <t>1,75*1,75*2,2+1,32*0,87*2,2*16+1,8*1+1,75*4*0,3+(1,32+0,87)*2*0,3*16</t>
  </si>
  <si>
    <t>1,8*2*2,4+1,5*2*2,4</t>
  </si>
  <si>
    <t>Окраска масляными составами ранее окрашенных металлических дверей, перегородки и откосов лифтовых дверей за 2 раза</t>
  </si>
  <si>
    <t>1,8*3,1*2,4+2*0,9*2,4+(0,65+2*2)*0,42*8+2,25*1,8</t>
  </si>
  <si>
    <t>(2,7*18+2,1)*0,95*0,5+0,1*(9*1,2+4*0,16)*2*7</t>
  </si>
  <si>
    <t>(2,7*18+2,1)*0,1</t>
  </si>
  <si>
    <t>0,95*1*7+0,5*0,25*29</t>
  </si>
  <si>
    <t>Окраска масляными составами ранее окрашенных поверхностей стальных труб  и панелей радиаторов за 2 раза</t>
  </si>
  <si>
    <t>0,11*3+0,13*28,4+0,18*7,5+0,21*18,4+0,46*2,6*7+1*0,22*9</t>
  </si>
  <si>
    <t>ул.Полевая, д.23 (1 подъезд), г.Фрязино Московской области.</t>
  </si>
  <si>
    <t>0,36*49,6+0,13*23,5+0,11*2,3+1,6*0,55*3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</si>
</sst>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164" fontId="4" fillId="0" borderId="8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8" xfId="0" applyNumberFormat="1" applyFont="1" applyBorder="1" applyAlignment="1">
      <alignment horizontal="right" vertical="top" wrapText="1"/>
    </xf>
    <xf numFmtId="164" fontId="4" fillId="0" borderId="4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/>
    </xf>
    <xf numFmtId="164" fontId="4" fillId="0" borderId="8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4"/>
  <sheetViews>
    <sheetView view="pageBreakPreview" zoomScaleSheetLayoutView="100" workbookViewId="0" topLeftCell="A7">
      <selection activeCell="A81" sqref="A81:C81"/>
    </sheetView>
  </sheetViews>
  <sheetFormatPr defaultColWidth="9.00390625" defaultRowHeight="12.75"/>
  <cols>
    <col min="1" max="1" width="4.875" style="0" customWidth="1"/>
    <col min="2" max="2" width="41.00390625" style="0" customWidth="1"/>
    <col min="3" max="3" width="32.75390625" style="0" customWidth="1"/>
    <col min="4" max="4" width="5.75390625" style="0" customWidth="1"/>
    <col min="5" max="5" width="8.00390625" style="0" customWidth="1"/>
  </cols>
  <sheetData>
    <row r="1" spans="1:5" ht="18.75">
      <c r="A1" s="1" t="s">
        <v>0</v>
      </c>
      <c r="B1" s="1"/>
      <c r="C1" s="2" t="s">
        <v>1</v>
      </c>
      <c r="D1" s="2"/>
      <c r="E1" s="2"/>
    </row>
    <row r="2" spans="1:5" ht="19.5">
      <c r="A2" s="1" t="s">
        <v>2</v>
      </c>
      <c r="B2" s="1"/>
      <c r="C2" s="3" t="s">
        <v>3</v>
      </c>
      <c r="D2" s="3"/>
      <c r="E2" s="3"/>
    </row>
    <row r="3" spans="1:5" ht="18.75">
      <c r="A3" s="1" t="s">
        <v>4</v>
      </c>
      <c r="B3" s="1"/>
      <c r="C3" s="2" t="s">
        <v>5</v>
      </c>
      <c r="D3" s="2"/>
      <c r="E3" s="2"/>
    </row>
    <row r="4" spans="1:5" ht="18.75">
      <c r="A4" s="1" t="s">
        <v>6</v>
      </c>
      <c r="B4" s="1"/>
      <c r="C4" s="2" t="s">
        <v>7</v>
      </c>
      <c r="D4" s="2"/>
      <c r="E4" s="2"/>
    </row>
    <row r="5" spans="1:5" ht="18.75">
      <c r="A5" s="4"/>
      <c r="B5" s="4"/>
      <c r="C5" s="5"/>
      <c r="D5" s="5"/>
      <c r="E5" s="5"/>
    </row>
    <row r="6" spans="1:5" ht="18.75">
      <c r="A6" s="4"/>
      <c r="B6" s="4"/>
      <c r="C6" s="5"/>
      <c r="D6" s="5"/>
      <c r="E6" s="5"/>
    </row>
    <row r="7" spans="1:5" ht="18.75">
      <c r="A7" s="4"/>
      <c r="B7" s="4"/>
      <c r="C7" s="5"/>
      <c r="D7" s="5"/>
      <c r="E7" s="5"/>
    </row>
    <row r="8" spans="1:5" ht="12.75">
      <c r="A8" s="4"/>
      <c r="B8" s="4"/>
      <c r="C8" s="6"/>
      <c r="D8" s="4"/>
      <c r="E8" s="4"/>
    </row>
    <row r="9" spans="1:5" ht="12.75">
      <c r="A9" s="4"/>
      <c r="B9" s="4"/>
      <c r="C9" s="6"/>
      <c r="D9" s="4"/>
      <c r="E9" s="4"/>
    </row>
    <row r="10" spans="1:5" ht="18.75">
      <c r="A10" s="7" t="s">
        <v>8</v>
      </c>
      <c r="B10" s="7"/>
      <c r="C10" s="7"/>
      <c r="D10" s="7"/>
      <c r="E10" s="7"/>
    </row>
    <row r="11" spans="1:5" ht="15.75">
      <c r="A11" s="8" t="s">
        <v>9</v>
      </c>
      <c r="B11" s="8"/>
      <c r="C11" s="8"/>
      <c r="D11" s="8"/>
      <c r="E11" s="8"/>
    </row>
    <row r="12" spans="1:5" ht="15.75">
      <c r="A12" s="8" t="s">
        <v>10</v>
      </c>
      <c r="B12" s="8"/>
      <c r="C12" s="8"/>
      <c r="D12" s="8"/>
      <c r="E12" s="8"/>
    </row>
    <row r="13" spans="1:5" ht="9" customHeight="1">
      <c r="A13" s="9"/>
      <c r="B13" s="9"/>
      <c r="C13" s="10"/>
      <c r="D13" s="9"/>
      <c r="E13" s="9"/>
    </row>
    <row r="14" spans="1:6" ht="31.5" customHeight="1">
      <c r="A14" s="11" t="s">
        <v>11</v>
      </c>
      <c r="B14" s="12" t="s">
        <v>12</v>
      </c>
      <c r="C14" s="13" t="s">
        <v>13</v>
      </c>
      <c r="D14" s="14" t="s">
        <v>14</v>
      </c>
      <c r="E14" s="13" t="s">
        <v>15</v>
      </c>
      <c r="F14" s="15"/>
    </row>
    <row r="15" spans="1:6" ht="51">
      <c r="A15" s="16">
        <v>1</v>
      </c>
      <c r="B15" s="17" t="s">
        <v>16</v>
      </c>
      <c r="C15" s="18" t="s">
        <v>17</v>
      </c>
      <c r="D15" s="19" t="s">
        <v>56</v>
      </c>
      <c r="E15" s="20">
        <v>13.5</v>
      </c>
      <c r="F15" s="15"/>
    </row>
    <row r="16" spans="1:6" ht="41.25" customHeight="1">
      <c r="A16" s="21">
        <v>2</v>
      </c>
      <c r="B16" s="17" t="s">
        <v>18</v>
      </c>
      <c r="C16" s="18" t="s">
        <v>19</v>
      </c>
      <c r="D16" s="19" t="s">
        <v>56</v>
      </c>
      <c r="E16" s="20">
        <v>18</v>
      </c>
      <c r="F16" s="15"/>
    </row>
    <row r="17" spans="1:6" ht="31.5" customHeight="1">
      <c r="A17" s="16">
        <v>3</v>
      </c>
      <c r="B17" s="17" t="s">
        <v>20</v>
      </c>
      <c r="C17" s="18" t="s">
        <v>21</v>
      </c>
      <c r="D17" s="19" t="s">
        <v>56</v>
      </c>
      <c r="E17" s="20">
        <f>(332+378.5)*5%</f>
        <v>35.525</v>
      </c>
      <c r="F17" s="15"/>
    </row>
    <row r="18" spans="1:6" ht="38.25">
      <c r="A18" s="21">
        <v>4</v>
      </c>
      <c r="B18" s="17" t="s">
        <v>22</v>
      </c>
      <c r="C18" s="18" t="s">
        <v>23</v>
      </c>
      <c r="D18" s="19" t="s">
        <v>56</v>
      </c>
      <c r="E18" s="20">
        <f>(1.5+4)*0.15</f>
        <v>0.825</v>
      </c>
      <c r="F18" s="15"/>
    </row>
    <row r="19" spans="1:6" ht="27.75" customHeight="1">
      <c r="A19" s="16">
        <v>5</v>
      </c>
      <c r="B19" s="17" t="s">
        <v>24</v>
      </c>
      <c r="C19" s="18" t="s">
        <v>25</v>
      </c>
      <c r="D19" s="19" t="s">
        <v>56</v>
      </c>
      <c r="E19" s="20">
        <f>(8*1.6+4.1*2.1)*9+2.2*2+2.7*1.2*16+0.6*4.1*8</f>
        <v>268.61</v>
      </c>
      <c r="F19" s="15"/>
    </row>
    <row r="20" spans="1:6" ht="38.25">
      <c r="A20" s="21">
        <v>6</v>
      </c>
      <c r="B20" s="17" t="s">
        <v>26</v>
      </c>
      <c r="C20" s="18" t="s">
        <v>27</v>
      </c>
      <c r="D20" s="19" t="s">
        <v>56</v>
      </c>
      <c r="E20" s="20">
        <f>(8+1.6*2+5.8)*1.1*9+(4.1*3+1.8)*1.1*9+(4.1+1.6+1.8+1.95+2.2+1.95)*1+(4.1+2.3+4.1)*1</f>
        <v>331.99</v>
      </c>
      <c r="F20" s="15"/>
    </row>
    <row r="21" spans="1:6" ht="38.25">
      <c r="A21" s="16">
        <v>7</v>
      </c>
      <c r="B21" s="22" t="s">
        <v>28</v>
      </c>
      <c r="C21" s="23" t="s">
        <v>29</v>
      </c>
      <c r="D21" s="24" t="s">
        <v>56</v>
      </c>
      <c r="E21" s="25">
        <v>378.5</v>
      </c>
      <c r="F21" s="15"/>
    </row>
    <row r="22" spans="1:6" ht="38.25">
      <c r="A22" s="21">
        <v>8</v>
      </c>
      <c r="B22" s="22" t="s">
        <v>30</v>
      </c>
      <c r="C22" s="23" t="s">
        <v>29</v>
      </c>
      <c r="D22" s="24" t="s">
        <v>56</v>
      </c>
      <c r="E22" s="25">
        <f>(8+1.6*2+5.8)*1.6*9+(4.1*3+1.8)*1.6*8+(4.1+2.3+4.1)*1.6-1.6*0.9*36-1.6*0.65*9-1.6*1.5</f>
        <v>378.48</v>
      </c>
      <c r="F22" s="15"/>
    </row>
    <row r="23" spans="1:6" ht="51">
      <c r="A23" s="16">
        <v>9</v>
      </c>
      <c r="B23" s="17" t="s">
        <v>31</v>
      </c>
      <c r="C23" s="18" t="s">
        <v>32</v>
      </c>
      <c r="D23" s="19" t="s">
        <v>56</v>
      </c>
      <c r="E23" s="20">
        <f>1.4*1.6*8+0.4*0.35*2*4+(8+1.6*2+5.8)*0.25*9+(4.1*3+1.8)*0.25*8+(4.1+2.3+4.1)*0.25-0.25*0.9*36-0.25*0.65*9-0.25*1.5</f>
        <v>78.1775</v>
      </c>
      <c r="F23" s="15"/>
    </row>
    <row r="24" spans="1:6" ht="28.5" customHeight="1">
      <c r="A24" s="21">
        <v>10</v>
      </c>
      <c r="B24" s="17" t="s">
        <v>33</v>
      </c>
      <c r="C24" s="18" t="s">
        <v>34</v>
      </c>
      <c r="D24" s="19" t="s">
        <v>56</v>
      </c>
      <c r="E24" s="20">
        <f>2.7*16*0.25+1.2*0.4</f>
        <v>11.280000000000001</v>
      </c>
      <c r="F24" s="15"/>
    </row>
    <row r="25" spans="1:6" ht="38.25">
      <c r="A25" s="21">
        <v>11</v>
      </c>
      <c r="B25" s="17" t="s">
        <v>35</v>
      </c>
      <c r="C25" s="18" t="s">
        <v>36</v>
      </c>
      <c r="D25" s="19" t="s">
        <v>56</v>
      </c>
      <c r="E25" s="20">
        <v>48</v>
      </c>
      <c r="F25" s="15"/>
    </row>
    <row r="26" spans="1:6" ht="38.25">
      <c r="A26" s="16">
        <v>12</v>
      </c>
      <c r="B26" s="17" t="s">
        <v>37</v>
      </c>
      <c r="C26" s="18" t="s">
        <v>38</v>
      </c>
      <c r="D26" s="19" t="s">
        <v>56</v>
      </c>
      <c r="E26" s="20">
        <f>2*1.3*2.4</f>
        <v>6.24</v>
      </c>
      <c r="F26" s="15"/>
    </row>
    <row r="27" spans="1:6" ht="38.25">
      <c r="A27" s="21">
        <v>13</v>
      </c>
      <c r="B27" s="17" t="s">
        <v>39</v>
      </c>
      <c r="C27" s="18" t="s">
        <v>40</v>
      </c>
      <c r="D27" s="19" t="s">
        <v>56</v>
      </c>
      <c r="E27" s="20">
        <v>28</v>
      </c>
      <c r="F27" s="15"/>
    </row>
    <row r="28" spans="1:6" ht="38.25">
      <c r="A28" s="26">
        <v>14</v>
      </c>
      <c r="B28" s="27" t="s">
        <v>41</v>
      </c>
      <c r="C28" s="28" t="s">
        <v>42</v>
      </c>
      <c r="D28" s="19" t="s">
        <v>56</v>
      </c>
      <c r="E28" s="29">
        <f>0.15*2*2*1.9+1*2.3+0.15*2*1*4</f>
        <v>4.64</v>
      </c>
      <c r="F28" s="15"/>
    </row>
    <row r="29" spans="1:6" ht="38.25">
      <c r="A29" s="26">
        <v>15</v>
      </c>
      <c r="B29" s="30" t="s">
        <v>43</v>
      </c>
      <c r="C29" s="18" t="s">
        <v>44</v>
      </c>
      <c r="D29" s="19" t="s">
        <v>56</v>
      </c>
      <c r="E29" s="31">
        <f>(2.7*16+1.2)*0.95*0.5+(2.3+2.1)*1.2*0.5+0.5*2*1</f>
        <v>24.730000000000004</v>
      </c>
      <c r="F29" s="15"/>
    </row>
    <row r="30" spans="1:6" ht="28.5" customHeight="1">
      <c r="A30" s="26">
        <v>16</v>
      </c>
      <c r="B30" s="30" t="s">
        <v>45</v>
      </c>
      <c r="C30" s="18" t="s">
        <v>46</v>
      </c>
      <c r="D30" s="19" t="s">
        <v>56</v>
      </c>
      <c r="E30" s="31">
        <f>(2.7*16+1.2)*0.1</f>
        <v>4.44</v>
      </c>
      <c r="F30" s="15"/>
    </row>
    <row r="31" spans="1:6" ht="38.25">
      <c r="A31" s="26">
        <v>17</v>
      </c>
      <c r="B31" s="30" t="s">
        <v>47</v>
      </c>
      <c r="C31" s="18" t="s">
        <v>48</v>
      </c>
      <c r="D31" s="19" t="s">
        <v>56</v>
      </c>
      <c r="E31" s="31">
        <f>0.9*1*18+5.5*0.95</f>
        <v>21.424999999999997</v>
      </c>
      <c r="F31" s="15"/>
    </row>
    <row r="32" spans="1:5" ht="38.25">
      <c r="A32" s="26">
        <v>18</v>
      </c>
      <c r="B32" s="30" t="s">
        <v>49</v>
      </c>
      <c r="C32" s="18" t="s">
        <v>50</v>
      </c>
      <c r="D32" s="19" t="s">
        <v>56</v>
      </c>
      <c r="E32" s="31">
        <f>0.36*49.6+0.13*23.5+0.11*2.3</f>
        <v>21.163999999999998</v>
      </c>
    </row>
    <row r="33" spans="1:5" ht="28.5" customHeight="1">
      <c r="A33" s="26">
        <v>19</v>
      </c>
      <c r="B33" s="30" t="s">
        <v>51</v>
      </c>
      <c r="C33" s="18" t="s">
        <v>52</v>
      </c>
      <c r="D33" s="19" t="s">
        <v>56</v>
      </c>
      <c r="E33" s="31">
        <f>0.254*7</f>
        <v>1.778</v>
      </c>
    </row>
    <row r="34" spans="1:5" ht="12.75">
      <c r="A34" s="32"/>
      <c r="B34" s="33"/>
      <c r="C34" s="33"/>
      <c r="D34" s="34"/>
      <c r="E34" s="35"/>
    </row>
    <row r="35" spans="1:5" ht="12.75">
      <c r="A35" s="32"/>
      <c r="B35" s="33"/>
      <c r="C35" s="33"/>
      <c r="D35" s="34"/>
      <c r="E35" s="35"/>
    </row>
    <row r="36" spans="1:5" ht="12.75">
      <c r="A36" s="32"/>
      <c r="B36" s="33"/>
      <c r="C36" s="33"/>
      <c r="D36" s="34"/>
      <c r="E36" s="35"/>
    </row>
    <row r="37" spans="1:5" ht="12.75">
      <c r="A37" s="32"/>
      <c r="B37" s="33"/>
      <c r="C37" s="33"/>
      <c r="D37" s="34"/>
      <c r="E37" s="35"/>
    </row>
    <row r="38" spans="1:5" ht="12.75">
      <c r="A38" s="32"/>
      <c r="B38" s="33"/>
      <c r="C38" s="33"/>
      <c r="D38" s="34"/>
      <c r="E38" s="35"/>
    </row>
    <row r="39" spans="1:5" ht="12.75">
      <c r="A39" s="32"/>
      <c r="B39" s="33"/>
      <c r="C39" s="33"/>
      <c r="D39" s="34"/>
      <c r="E39" s="35"/>
    </row>
    <row r="40" spans="1:5" ht="12.75">
      <c r="A40" s="32"/>
      <c r="B40" s="33"/>
      <c r="C40" s="33"/>
      <c r="D40" s="34"/>
      <c r="E40" s="35"/>
    </row>
    <row r="41" spans="1:5" ht="12.75">
      <c r="A41" s="32"/>
      <c r="B41" s="33"/>
      <c r="C41" s="33"/>
      <c r="D41" s="34"/>
      <c r="E41" s="35"/>
    </row>
    <row r="42" spans="1:5" ht="12.75">
      <c r="A42" s="32"/>
      <c r="B42" s="33"/>
      <c r="C42" s="33"/>
      <c r="D42" s="34"/>
      <c r="E42" s="35"/>
    </row>
    <row r="43" spans="1:5" ht="12.75">
      <c r="A43" s="32"/>
      <c r="B43" s="33"/>
      <c r="C43" s="33"/>
      <c r="D43" s="34"/>
      <c r="E43" s="35"/>
    </row>
    <row r="44" spans="1:5" ht="12.75">
      <c r="A44" s="32"/>
      <c r="B44" s="33"/>
      <c r="C44" s="33"/>
      <c r="D44" s="34"/>
      <c r="E44" s="35"/>
    </row>
    <row r="45" spans="1:5" ht="12.75">
      <c r="A45" s="32"/>
      <c r="B45" s="33"/>
      <c r="C45" s="33"/>
      <c r="D45" s="34"/>
      <c r="E45" s="35"/>
    </row>
    <row r="46" spans="1:5" ht="12.75">
      <c r="A46" s="32"/>
      <c r="B46" s="33"/>
      <c r="C46" s="33"/>
      <c r="D46" s="34"/>
      <c r="E46" s="35"/>
    </row>
    <row r="47" spans="1:5" ht="12.75">
      <c r="A47" s="32"/>
      <c r="B47" s="33"/>
      <c r="C47" s="33"/>
      <c r="D47" s="34"/>
      <c r="E47" s="35"/>
    </row>
    <row r="48" spans="1:5" ht="12.75">
      <c r="A48" s="32"/>
      <c r="B48" s="33"/>
      <c r="C48" s="33"/>
      <c r="D48" s="34"/>
      <c r="E48" s="35"/>
    </row>
    <row r="49" spans="1:5" ht="12.75">
      <c r="A49" s="32"/>
      <c r="B49" s="33"/>
      <c r="C49" s="33"/>
      <c r="D49" s="34"/>
      <c r="E49" s="35"/>
    </row>
    <row r="50" spans="1:5" ht="12.75">
      <c r="A50" s="32"/>
      <c r="B50" s="33"/>
      <c r="C50" s="33"/>
      <c r="D50" s="34"/>
      <c r="E50" s="35"/>
    </row>
    <row r="51" spans="1:5" ht="12.75">
      <c r="A51" s="32"/>
      <c r="B51" s="33"/>
      <c r="C51" s="33"/>
      <c r="D51" s="34"/>
      <c r="E51" s="35"/>
    </row>
    <row r="52" spans="1:5" ht="12.75">
      <c r="A52" s="32"/>
      <c r="B52" s="33"/>
      <c r="C52" s="33"/>
      <c r="D52" s="34"/>
      <c r="E52" s="35"/>
    </row>
    <row r="53" spans="1:5" ht="12.75">
      <c r="A53" s="32"/>
      <c r="B53" s="33"/>
      <c r="C53" s="33"/>
      <c r="D53" s="34"/>
      <c r="E53" s="35"/>
    </row>
    <row r="54" spans="1:5" ht="12.75">
      <c r="A54" s="32"/>
      <c r="B54" s="33"/>
      <c r="C54" s="33"/>
      <c r="D54" s="34"/>
      <c r="E54" s="35"/>
    </row>
    <row r="55" spans="1:5" ht="12.75">
      <c r="A55" s="32"/>
      <c r="B55" s="33"/>
      <c r="C55" s="33"/>
      <c r="D55" s="34"/>
      <c r="E55" s="35"/>
    </row>
    <row r="56" spans="1:5" ht="12.75">
      <c r="A56" s="32"/>
      <c r="B56" s="33"/>
      <c r="C56" s="33"/>
      <c r="D56" s="34"/>
      <c r="E56" s="35"/>
    </row>
    <row r="57" spans="1:5" ht="12.75">
      <c r="A57" s="32"/>
      <c r="B57" s="33"/>
      <c r="C57" s="33"/>
      <c r="D57" s="34"/>
      <c r="E57" s="35"/>
    </row>
    <row r="58" spans="1:5" ht="12.75">
      <c r="A58" s="32"/>
      <c r="B58" s="33"/>
      <c r="C58" s="33"/>
      <c r="D58" s="34"/>
      <c r="E58" s="35"/>
    </row>
    <row r="59" spans="1:5" ht="12.75">
      <c r="A59" s="32"/>
      <c r="B59" s="33"/>
      <c r="C59" s="33"/>
      <c r="D59" s="34"/>
      <c r="E59" s="35"/>
    </row>
    <row r="60" spans="1:5" ht="12.75">
      <c r="A60" s="32"/>
      <c r="B60" s="33"/>
      <c r="C60" s="33"/>
      <c r="D60" s="34"/>
      <c r="E60" s="35"/>
    </row>
    <row r="61" spans="1:5" ht="12.75">
      <c r="A61" s="32"/>
      <c r="B61" s="33"/>
      <c r="C61" s="33"/>
      <c r="D61" s="34"/>
      <c r="E61" s="35"/>
    </row>
    <row r="62" spans="1:5" ht="12.75">
      <c r="A62" s="32"/>
      <c r="B62" s="33"/>
      <c r="C62" s="33"/>
      <c r="D62" s="34"/>
      <c r="E62" s="35"/>
    </row>
    <row r="63" spans="1:5" ht="12.75">
      <c r="A63" s="32"/>
      <c r="B63" s="33"/>
      <c r="C63" s="33"/>
      <c r="D63" s="34"/>
      <c r="E63" s="35"/>
    </row>
    <row r="64" spans="1:5" ht="12.75">
      <c r="A64" s="32"/>
      <c r="B64" s="33"/>
      <c r="C64" s="33"/>
      <c r="D64" s="34"/>
      <c r="E64" s="35"/>
    </row>
    <row r="65" spans="1:5" ht="12.75">
      <c r="A65" s="32"/>
      <c r="B65" s="33"/>
      <c r="C65" s="33"/>
      <c r="D65" s="34"/>
      <c r="E65" s="35"/>
    </row>
    <row r="66" spans="1:5" ht="12.75">
      <c r="A66" s="32"/>
      <c r="B66" s="33"/>
      <c r="C66" s="33"/>
      <c r="D66" s="34"/>
      <c r="E66" s="35"/>
    </row>
    <row r="67" spans="1:5" ht="12.75">
      <c r="A67" s="32"/>
      <c r="B67" s="33"/>
      <c r="C67" s="33"/>
      <c r="D67" s="34"/>
      <c r="E67" s="35"/>
    </row>
    <row r="68" spans="1:5" ht="12.75">
      <c r="A68" s="32"/>
      <c r="B68" s="33"/>
      <c r="C68" s="33"/>
      <c r="D68" s="34"/>
      <c r="E68" s="35"/>
    </row>
    <row r="69" spans="1:5" ht="12.75">
      <c r="A69" s="32"/>
      <c r="B69" s="33"/>
      <c r="C69" s="33"/>
      <c r="D69" s="34"/>
      <c r="E69" s="35"/>
    </row>
    <row r="70" spans="1:5" ht="12.75">
      <c r="A70" s="32"/>
      <c r="B70" s="33"/>
      <c r="C70" s="33"/>
      <c r="D70" s="34"/>
      <c r="E70" s="35"/>
    </row>
    <row r="71" spans="1:5" ht="12.75">
      <c r="A71" s="32"/>
      <c r="B71" s="33"/>
      <c r="C71" s="33"/>
      <c r="D71" s="34"/>
      <c r="E71" s="35"/>
    </row>
    <row r="72" spans="1:5" ht="12.75">
      <c r="A72" s="32"/>
      <c r="B72" s="33"/>
      <c r="C72" s="33"/>
      <c r="D72" s="34"/>
      <c r="E72" s="35"/>
    </row>
    <row r="73" spans="1:5" ht="12.75">
      <c r="A73" s="32"/>
      <c r="B73" s="33"/>
      <c r="C73" s="33"/>
      <c r="D73" s="34"/>
      <c r="E73" s="35"/>
    </row>
    <row r="74" spans="1:5" ht="12.75">
      <c r="A74" s="32"/>
      <c r="B74" s="33"/>
      <c r="C74" s="33"/>
      <c r="D74" s="34"/>
      <c r="E74" s="35"/>
    </row>
    <row r="75" spans="1:5" ht="12.75">
      <c r="A75" s="32"/>
      <c r="B75" s="33"/>
      <c r="C75" s="33"/>
      <c r="D75" s="34"/>
      <c r="E75" s="35"/>
    </row>
    <row r="76" spans="1:5" ht="12.75">
      <c r="A76" s="32"/>
      <c r="B76" s="33"/>
      <c r="C76" s="33"/>
      <c r="D76" s="34"/>
      <c r="E76" s="35"/>
    </row>
    <row r="77" spans="1:5" ht="12.75">
      <c r="A77" s="32"/>
      <c r="B77" s="33"/>
      <c r="C77" s="33"/>
      <c r="D77" s="34"/>
      <c r="E77" s="35"/>
    </row>
    <row r="78" spans="1:5" ht="12.75">
      <c r="A78" s="32"/>
      <c r="B78" s="33"/>
      <c r="C78" s="33"/>
      <c r="D78" s="34"/>
      <c r="E78" s="35"/>
    </row>
    <row r="79" spans="1:5" ht="15.75">
      <c r="A79" s="36"/>
      <c r="B79" s="36"/>
      <c r="C79" s="37"/>
      <c r="D79" s="34"/>
      <c r="E79" s="35"/>
    </row>
    <row r="80" spans="1:5" ht="15.75">
      <c r="A80" s="36" t="s">
        <v>53</v>
      </c>
      <c r="B80" s="36"/>
      <c r="C80" s="38" t="s">
        <v>54</v>
      </c>
      <c r="D80" s="34"/>
      <c r="E80" s="35"/>
    </row>
    <row r="81" spans="1:5" ht="15.75">
      <c r="A81" s="36"/>
      <c r="B81" s="36"/>
      <c r="C81" s="37"/>
      <c r="D81" s="39"/>
      <c r="E81" s="39"/>
    </row>
    <row r="82" spans="1:5" ht="12.75">
      <c r="A82" s="39"/>
      <c r="B82" s="39"/>
      <c r="C82" s="40"/>
      <c r="D82" s="39"/>
      <c r="E82" s="39"/>
    </row>
    <row r="83" spans="1:5" ht="12.75">
      <c r="A83" s="4"/>
      <c r="B83" s="4"/>
      <c r="C83" s="6"/>
      <c r="D83" s="4"/>
      <c r="E83" s="4"/>
    </row>
    <row r="84" spans="1:5" ht="12.75">
      <c r="A84" s="4"/>
      <c r="B84" s="4"/>
      <c r="C84" s="6"/>
      <c r="D84" s="4"/>
      <c r="E84" s="4"/>
    </row>
    <row r="85" spans="1:5" ht="12.75">
      <c r="A85" s="4"/>
      <c r="B85" s="4"/>
      <c r="C85" s="6"/>
      <c r="D85" s="4"/>
      <c r="E85" s="4"/>
    </row>
    <row r="86" spans="1:5" ht="12.75">
      <c r="A86" s="4"/>
      <c r="B86" s="4"/>
      <c r="C86" s="6"/>
      <c r="D86" s="4"/>
      <c r="E86" s="4"/>
    </row>
    <row r="87" spans="1:5" ht="12.75">
      <c r="A87" s="4"/>
      <c r="B87" s="4"/>
      <c r="C87" s="6"/>
      <c r="D87" s="4"/>
      <c r="E87" s="4"/>
    </row>
    <row r="88" spans="1:5" ht="12.75">
      <c r="A88" s="4"/>
      <c r="B88" s="4"/>
      <c r="C88" s="6"/>
      <c r="D88" s="4"/>
      <c r="E88" s="4"/>
    </row>
    <row r="89" spans="1:5" ht="12.75">
      <c r="A89" s="4"/>
      <c r="B89" s="4"/>
      <c r="C89" s="6"/>
      <c r="D89" s="4"/>
      <c r="E89" s="4"/>
    </row>
    <row r="90" spans="1:5" ht="12.75">
      <c r="A90" s="4"/>
      <c r="B90" s="4"/>
      <c r="C90" s="6"/>
      <c r="D90" s="4"/>
      <c r="E90" s="4"/>
    </row>
    <row r="91" spans="1:5" ht="12.75">
      <c r="A91" s="4"/>
      <c r="B91" s="4"/>
      <c r="C91" s="6"/>
      <c r="D91" s="4"/>
      <c r="E91" s="4"/>
    </row>
    <row r="92" spans="1:5" ht="12.75">
      <c r="A92" s="4"/>
      <c r="B92" s="4"/>
      <c r="C92" s="6"/>
      <c r="D92" s="4"/>
      <c r="E92" s="4"/>
    </row>
    <row r="93" spans="1:5" ht="12.75">
      <c r="A93" s="4"/>
      <c r="B93" s="4"/>
      <c r="C93" s="6"/>
      <c r="D93" s="4"/>
      <c r="E93" s="4"/>
    </row>
    <row r="94" spans="1:5" ht="12.75">
      <c r="A94" s="4"/>
      <c r="B94" s="4"/>
      <c r="C94" s="6"/>
      <c r="D94" s="4"/>
      <c r="E94" s="4"/>
    </row>
    <row r="95" spans="1:5" ht="12.75">
      <c r="A95" s="4"/>
      <c r="B95" s="4"/>
      <c r="C95" s="6"/>
      <c r="D95" s="4"/>
      <c r="E95" s="4"/>
    </row>
    <row r="96" spans="1:5" ht="12.75">
      <c r="A96" s="4"/>
      <c r="B96" s="4"/>
      <c r="C96" s="6"/>
      <c r="D96" s="4"/>
      <c r="E96" s="4"/>
    </row>
    <row r="97" spans="1:5" ht="12.75">
      <c r="A97" s="4"/>
      <c r="B97" s="4"/>
      <c r="C97" s="6"/>
      <c r="D97" s="4"/>
      <c r="E97" s="4"/>
    </row>
    <row r="98" spans="1:5" ht="12.75">
      <c r="A98" s="4"/>
      <c r="B98" s="4"/>
      <c r="C98" s="6"/>
      <c r="D98" s="4"/>
      <c r="E98" s="4"/>
    </row>
    <row r="99" spans="1:5" ht="12.75">
      <c r="A99" s="4"/>
      <c r="B99" s="4"/>
      <c r="C99" s="6"/>
      <c r="D99" s="4"/>
      <c r="E99" s="4"/>
    </row>
    <row r="100" spans="1:5" ht="12.75">
      <c r="A100" s="4"/>
      <c r="B100" s="4"/>
      <c r="C100" s="6"/>
      <c r="D100" s="4"/>
      <c r="E100" s="4"/>
    </row>
    <row r="101" spans="1:5" ht="12.75">
      <c r="A101" s="4"/>
      <c r="B101" s="4"/>
      <c r="C101" s="6"/>
      <c r="D101" s="4"/>
      <c r="E101" s="4"/>
    </row>
    <row r="102" spans="1:5" ht="12.75">
      <c r="A102" s="4"/>
      <c r="B102" s="4"/>
      <c r="C102" s="6"/>
      <c r="D102" s="4"/>
      <c r="E102" s="4"/>
    </row>
    <row r="103" spans="1:5" ht="12.75">
      <c r="A103" s="4"/>
      <c r="B103" s="4"/>
      <c r="C103" s="6"/>
      <c r="D103" s="4"/>
      <c r="E103" s="4"/>
    </row>
    <row r="104" spans="1:5" ht="12.75">
      <c r="A104" s="4"/>
      <c r="B104" s="4"/>
      <c r="C104" s="6"/>
      <c r="D104" s="4"/>
      <c r="E104" s="4"/>
    </row>
    <row r="105" spans="1:5" ht="12.75">
      <c r="A105" s="4"/>
      <c r="B105" s="4"/>
      <c r="C105" s="6"/>
      <c r="D105" s="4"/>
      <c r="E105" s="4"/>
    </row>
    <row r="106" spans="1:5" ht="12.75">
      <c r="A106" s="4"/>
      <c r="B106" s="4"/>
      <c r="C106" s="6"/>
      <c r="D106" s="4"/>
      <c r="E106" s="4"/>
    </row>
    <row r="107" spans="1:5" ht="12.75">
      <c r="A107" s="4"/>
      <c r="B107" s="4"/>
      <c r="C107" s="6"/>
      <c r="D107" s="4"/>
      <c r="E107" s="4"/>
    </row>
    <row r="108" spans="1:5" ht="12.75">
      <c r="A108" s="4"/>
      <c r="B108" s="4"/>
      <c r="C108" s="6"/>
      <c r="D108" s="4"/>
      <c r="E108" s="4"/>
    </row>
    <row r="109" spans="1:5" ht="12.75">
      <c r="A109" s="4"/>
      <c r="B109" s="4"/>
      <c r="C109" s="6"/>
      <c r="D109" s="4"/>
      <c r="E109" s="4"/>
    </row>
    <row r="110" spans="1:5" ht="12.75">
      <c r="A110" s="4"/>
      <c r="B110" s="4"/>
      <c r="C110" s="6"/>
      <c r="D110" s="4"/>
      <c r="E110" s="4"/>
    </row>
    <row r="111" spans="1:5" ht="12.75">
      <c r="A111" s="4"/>
      <c r="B111" s="4"/>
      <c r="C111" s="6"/>
      <c r="D111" s="4"/>
      <c r="E111" s="4"/>
    </row>
    <row r="112" spans="1:5" ht="12.75">
      <c r="A112" s="4"/>
      <c r="B112" s="4"/>
      <c r="C112" s="6"/>
      <c r="D112" s="4"/>
      <c r="E112" s="4"/>
    </row>
    <row r="113" spans="1:5" ht="12.75">
      <c r="A113" s="4"/>
      <c r="B113" s="4"/>
      <c r="C113" s="6"/>
      <c r="D113" s="4"/>
      <c r="E113" s="4"/>
    </row>
    <row r="114" spans="1:5" ht="12.75">
      <c r="A114" s="4"/>
      <c r="B114" s="4"/>
      <c r="C114" s="6"/>
      <c r="D114" s="4"/>
      <c r="E114" s="4"/>
    </row>
    <row r="115" spans="1:5" ht="12.75">
      <c r="A115" s="4"/>
      <c r="B115" s="4"/>
      <c r="C115" s="6"/>
      <c r="D115" s="4"/>
      <c r="E115" s="4"/>
    </row>
    <row r="116" spans="1:5" ht="12.75">
      <c r="A116" s="4"/>
      <c r="B116" s="4"/>
      <c r="C116" s="6"/>
      <c r="D116" s="4"/>
      <c r="E116" s="4"/>
    </row>
    <row r="117" spans="1:5" ht="12.75">
      <c r="A117" s="4"/>
      <c r="B117" s="4"/>
      <c r="C117" s="6"/>
      <c r="D117" s="4"/>
      <c r="E117" s="4"/>
    </row>
    <row r="118" spans="1:5" ht="12.75">
      <c r="A118" s="4"/>
      <c r="B118" s="4"/>
      <c r="C118" s="6"/>
      <c r="D118" s="4"/>
      <c r="E118" s="4"/>
    </row>
    <row r="119" spans="1:5" ht="12.75">
      <c r="A119" s="4"/>
      <c r="B119" s="4"/>
      <c r="C119" s="6"/>
      <c r="D119" s="4"/>
      <c r="E119" s="4"/>
    </row>
    <row r="120" spans="1:5" ht="12.75">
      <c r="A120" s="4"/>
      <c r="B120" s="4"/>
      <c r="C120" s="6"/>
      <c r="D120" s="4"/>
      <c r="E120" s="4"/>
    </row>
    <row r="121" spans="1:5" ht="12.75">
      <c r="A121" s="4"/>
      <c r="B121" s="4"/>
      <c r="C121" s="6"/>
      <c r="D121" s="4"/>
      <c r="E121" s="4"/>
    </row>
    <row r="122" spans="1:5" ht="12.75">
      <c r="A122" s="4"/>
      <c r="B122" s="4"/>
      <c r="C122" s="6"/>
      <c r="D122" s="4"/>
      <c r="E122" s="4"/>
    </row>
    <row r="123" spans="1:5" ht="12.75">
      <c r="A123" s="4"/>
      <c r="B123" s="4"/>
      <c r="C123" s="6"/>
      <c r="D123" s="4"/>
      <c r="E123" s="4"/>
    </row>
    <row r="664" ht="12.75">
      <c r="B664" t="s">
        <v>55</v>
      </c>
    </row>
  </sheetData>
  <mergeCells count="14">
    <mergeCell ref="A1:B1"/>
    <mergeCell ref="A2:B2"/>
    <mergeCell ref="A3:B3"/>
    <mergeCell ref="A4:B4"/>
    <mergeCell ref="A81:B81"/>
    <mergeCell ref="A11:E11"/>
    <mergeCell ref="A12:E12"/>
    <mergeCell ref="A10:E10"/>
    <mergeCell ref="A79:B79"/>
    <mergeCell ref="A80:B80"/>
    <mergeCell ref="C1:E1"/>
    <mergeCell ref="C2:E2"/>
    <mergeCell ref="C3:E3"/>
    <mergeCell ref="C4:E4"/>
  </mergeCells>
  <printOptions/>
  <pageMargins left="0.7874015748031497" right="0.3937007874015748" top="0.3937007874015748" bottom="0.1968503937007874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4"/>
  <sheetViews>
    <sheetView view="pageBreakPreview" zoomScaleSheetLayoutView="100" workbookViewId="0" topLeftCell="A1">
      <selection activeCell="A81" sqref="A81:C81"/>
    </sheetView>
  </sheetViews>
  <sheetFormatPr defaultColWidth="9.00390625" defaultRowHeight="12.75"/>
  <cols>
    <col min="1" max="1" width="4.875" style="0" customWidth="1"/>
    <col min="2" max="2" width="41.00390625" style="0" customWidth="1"/>
    <col min="3" max="3" width="32.75390625" style="0" customWidth="1"/>
    <col min="4" max="4" width="5.75390625" style="0" customWidth="1"/>
    <col min="5" max="5" width="8.00390625" style="0" customWidth="1"/>
  </cols>
  <sheetData>
    <row r="1" spans="1:5" ht="18.75">
      <c r="A1" s="1" t="s">
        <v>0</v>
      </c>
      <c r="B1" s="1"/>
      <c r="C1" s="2" t="s">
        <v>1</v>
      </c>
      <c r="D1" s="2"/>
      <c r="E1" s="2"/>
    </row>
    <row r="2" spans="1:5" ht="19.5">
      <c r="A2" s="1" t="s">
        <v>2</v>
      </c>
      <c r="B2" s="1"/>
      <c r="C2" s="3" t="s">
        <v>3</v>
      </c>
      <c r="D2" s="3"/>
      <c r="E2" s="3"/>
    </row>
    <row r="3" spans="1:5" ht="18.75">
      <c r="A3" s="1" t="s">
        <v>4</v>
      </c>
      <c r="B3" s="1"/>
      <c r="C3" s="2" t="s">
        <v>5</v>
      </c>
      <c r="D3" s="2"/>
      <c r="E3" s="2"/>
    </row>
    <row r="4" spans="1:5" ht="18.75">
      <c r="A4" s="1" t="s">
        <v>6</v>
      </c>
      <c r="B4" s="1"/>
      <c r="C4" s="2" t="s">
        <v>7</v>
      </c>
      <c r="D4" s="2"/>
      <c r="E4" s="2"/>
    </row>
    <row r="5" spans="1:5" ht="18.75">
      <c r="A5" s="4"/>
      <c r="B5" s="4"/>
      <c r="C5" s="5"/>
      <c r="D5" s="5"/>
      <c r="E5" s="5"/>
    </row>
    <row r="6" spans="1:5" ht="18.75">
      <c r="A6" s="4"/>
      <c r="B6" s="4"/>
      <c r="C6" s="5"/>
      <c r="D6" s="5"/>
      <c r="E6" s="5"/>
    </row>
    <row r="7" spans="1:5" ht="18.75">
      <c r="A7" s="4"/>
      <c r="B7" s="4"/>
      <c r="C7" s="5"/>
      <c r="D7" s="5"/>
      <c r="E7" s="5"/>
    </row>
    <row r="8" spans="1:5" ht="12.75">
      <c r="A8" s="4"/>
      <c r="B8" s="4"/>
      <c r="C8" s="6"/>
      <c r="D8" s="4"/>
      <c r="E8" s="4"/>
    </row>
    <row r="9" spans="1:5" ht="12.75">
      <c r="A9" s="4"/>
      <c r="B9" s="4"/>
      <c r="C9" s="6"/>
      <c r="D9" s="4"/>
      <c r="E9" s="4"/>
    </row>
    <row r="10" spans="1:5" ht="18.75">
      <c r="A10" s="7" t="s">
        <v>8</v>
      </c>
      <c r="B10" s="7"/>
      <c r="C10" s="7"/>
      <c r="D10" s="7"/>
      <c r="E10" s="7"/>
    </row>
    <row r="11" spans="1:5" ht="15.75">
      <c r="A11" s="8" t="s">
        <v>9</v>
      </c>
      <c r="B11" s="8"/>
      <c r="C11" s="8"/>
      <c r="D11" s="8"/>
      <c r="E11" s="8"/>
    </row>
    <row r="12" spans="1:5" ht="15.75">
      <c r="A12" s="8" t="s">
        <v>57</v>
      </c>
      <c r="B12" s="8"/>
      <c r="C12" s="8"/>
      <c r="D12" s="8"/>
      <c r="E12" s="8"/>
    </row>
    <row r="13" spans="1:5" ht="9" customHeight="1">
      <c r="A13" s="9"/>
      <c r="B13" s="9"/>
      <c r="C13" s="10"/>
      <c r="D13" s="9"/>
      <c r="E13" s="9"/>
    </row>
    <row r="14" spans="1:6" ht="31.5" customHeight="1">
      <c r="A14" s="11" t="s">
        <v>11</v>
      </c>
      <c r="B14" s="12" t="s">
        <v>12</v>
      </c>
      <c r="C14" s="13" t="s">
        <v>13</v>
      </c>
      <c r="D14" s="14" t="s">
        <v>14</v>
      </c>
      <c r="E14" s="13" t="s">
        <v>15</v>
      </c>
      <c r="F14" s="15"/>
    </row>
    <row r="15" spans="1:6" ht="51">
      <c r="A15" s="16">
        <v>1</v>
      </c>
      <c r="B15" s="17" t="s">
        <v>16</v>
      </c>
      <c r="C15" s="18" t="s">
        <v>58</v>
      </c>
      <c r="D15" s="19" t="s">
        <v>56</v>
      </c>
      <c r="E15" s="41">
        <f>1.5*3+2*5+3</f>
        <v>17.5</v>
      </c>
      <c r="F15" s="15"/>
    </row>
    <row r="16" spans="1:6" ht="41.25" customHeight="1">
      <c r="A16" s="21">
        <v>2</v>
      </c>
      <c r="B16" s="17" t="s">
        <v>18</v>
      </c>
      <c r="C16" s="18" t="s">
        <v>19</v>
      </c>
      <c r="D16" s="19" t="s">
        <v>56</v>
      </c>
      <c r="E16" s="41">
        <v>18</v>
      </c>
      <c r="F16" s="15"/>
    </row>
    <row r="17" spans="1:6" ht="31.5" customHeight="1">
      <c r="A17" s="16">
        <v>3</v>
      </c>
      <c r="B17" s="17" t="s">
        <v>20</v>
      </c>
      <c r="C17" s="18" t="s">
        <v>59</v>
      </c>
      <c r="D17" s="19" t="s">
        <v>56</v>
      </c>
      <c r="E17" s="41">
        <f>(332+376.9)*5%</f>
        <v>35.445</v>
      </c>
      <c r="F17" s="15"/>
    </row>
    <row r="18" spans="1:6" ht="38.25">
      <c r="A18" s="21">
        <v>4</v>
      </c>
      <c r="B18" s="17" t="s">
        <v>22</v>
      </c>
      <c r="C18" s="18" t="s">
        <v>23</v>
      </c>
      <c r="D18" s="19" t="s">
        <v>56</v>
      </c>
      <c r="E18" s="41">
        <f>(1.5+4)*0.15</f>
        <v>0.825</v>
      </c>
      <c r="F18" s="15"/>
    </row>
    <row r="19" spans="1:6" ht="27.75" customHeight="1">
      <c r="A19" s="16">
        <v>5</v>
      </c>
      <c r="B19" s="17" t="s">
        <v>24</v>
      </c>
      <c r="C19" s="18" t="s">
        <v>25</v>
      </c>
      <c r="D19" s="19" t="s">
        <v>56</v>
      </c>
      <c r="E19" s="41">
        <f>(8*1.6+4.1*2.1)*9+2.2*2+2.7*1.2*16+0.6*4.1*8</f>
        <v>268.61</v>
      </c>
      <c r="F19" s="15"/>
    </row>
    <row r="20" spans="1:6" ht="38.25">
      <c r="A20" s="21">
        <v>6</v>
      </c>
      <c r="B20" s="17" t="s">
        <v>26</v>
      </c>
      <c r="C20" s="18" t="s">
        <v>27</v>
      </c>
      <c r="D20" s="19" t="s">
        <v>56</v>
      </c>
      <c r="E20" s="41">
        <f>(8+1.6*2+5.8)*1.1*9+(4.1*3+1.8)*1.1*9+(4.1+1.6+1.8+1.95+2.2+1.95)*1+(4.1+2.3+4.1)*1</f>
        <v>331.99</v>
      </c>
      <c r="F20" s="15"/>
    </row>
    <row r="21" spans="1:6" ht="38.25">
      <c r="A21" s="16">
        <v>7</v>
      </c>
      <c r="B21" s="22" t="s">
        <v>28</v>
      </c>
      <c r="C21" s="23" t="s">
        <v>60</v>
      </c>
      <c r="D21" s="24" t="s">
        <v>56</v>
      </c>
      <c r="E21" s="42">
        <v>376.9</v>
      </c>
      <c r="F21" s="15"/>
    </row>
    <row r="22" spans="1:6" ht="38.25">
      <c r="A22" s="21">
        <v>8</v>
      </c>
      <c r="B22" s="22" t="s">
        <v>30</v>
      </c>
      <c r="C22" s="23" t="s">
        <v>60</v>
      </c>
      <c r="D22" s="24" t="s">
        <v>56</v>
      </c>
      <c r="E22" s="42">
        <f>(8+1.6*2+5.8)*1.6*9+(4.1*3+1.8)*1.6*8+(4.1+2.3+4.1)*1.6-1.6*0.9*36-1.6*0.65*9-1.6*1.5-1.6*1</f>
        <v>376.88</v>
      </c>
      <c r="F22" s="15"/>
    </row>
    <row r="23" spans="1:6" ht="51.75" customHeight="1">
      <c r="A23" s="16">
        <v>9</v>
      </c>
      <c r="B23" s="17" t="s">
        <v>31</v>
      </c>
      <c r="C23" s="18" t="s">
        <v>61</v>
      </c>
      <c r="D23" s="19" t="s">
        <v>56</v>
      </c>
      <c r="E23" s="41">
        <f>1.4*1.6*8+0.4*0.35*2*4+(8+1.6*2+5.8)*0.25*9+(4.1*3+1.8)*0.25*8+(4.1+2.3+4.1)*0.25-0.25*0.9*36-0.25*0.65*9-0.25*1.5-0.25*1</f>
        <v>77.9275</v>
      </c>
      <c r="F23" s="15"/>
    </row>
    <row r="24" spans="1:6" ht="27.75" customHeight="1">
      <c r="A24" s="21">
        <v>10</v>
      </c>
      <c r="B24" s="17" t="s">
        <v>33</v>
      </c>
      <c r="C24" s="18" t="s">
        <v>34</v>
      </c>
      <c r="D24" s="19" t="s">
        <v>56</v>
      </c>
      <c r="E24" s="41">
        <f>2.7*16*0.25+1.2*0.4</f>
        <v>11.280000000000001</v>
      </c>
      <c r="F24" s="15"/>
    </row>
    <row r="25" spans="1:6" ht="38.25">
      <c r="A25" s="21">
        <v>11</v>
      </c>
      <c r="B25" s="17" t="s">
        <v>35</v>
      </c>
      <c r="C25" s="18" t="s">
        <v>36</v>
      </c>
      <c r="D25" s="19" t="s">
        <v>56</v>
      </c>
      <c r="E25" s="41">
        <v>48</v>
      </c>
      <c r="F25" s="15"/>
    </row>
    <row r="26" spans="1:6" ht="38.25">
      <c r="A26" s="16">
        <v>12</v>
      </c>
      <c r="B26" s="17" t="s">
        <v>37</v>
      </c>
      <c r="C26" s="18" t="s">
        <v>38</v>
      </c>
      <c r="D26" s="19" t="s">
        <v>56</v>
      </c>
      <c r="E26" s="41">
        <f>2*1.3*2.4</f>
        <v>6.24</v>
      </c>
      <c r="F26" s="15"/>
    </row>
    <row r="27" spans="1:6" ht="38.25">
      <c r="A27" s="21">
        <v>13</v>
      </c>
      <c r="B27" s="17" t="s">
        <v>39</v>
      </c>
      <c r="C27" s="18" t="s">
        <v>62</v>
      </c>
      <c r="D27" s="19" t="s">
        <v>56</v>
      </c>
      <c r="E27" s="41">
        <f>1.5*2*2.4+2*1*2+2*0.9*2+(0.65+4)*0.4*9</f>
        <v>31.54</v>
      </c>
      <c r="F27" s="15"/>
    </row>
    <row r="28" spans="1:6" ht="38.25">
      <c r="A28" s="26">
        <v>14</v>
      </c>
      <c r="B28" s="27" t="s">
        <v>41</v>
      </c>
      <c r="C28" s="28" t="s">
        <v>42</v>
      </c>
      <c r="D28" s="19" t="s">
        <v>56</v>
      </c>
      <c r="E28" s="43">
        <f>0.15*2*2*1.9+1*2.3+0.15*2*1*4</f>
        <v>4.64</v>
      </c>
      <c r="F28" s="15"/>
    </row>
    <row r="29" spans="1:6" ht="38.25">
      <c r="A29" s="26">
        <v>15</v>
      </c>
      <c r="B29" s="30" t="s">
        <v>43</v>
      </c>
      <c r="C29" s="18" t="s">
        <v>44</v>
      </c>
      <c r="D29" s="19" t="s">
        <v>56</v>
      </c>
      <c r="E29" s="44">
        <f>(2.7*16+1.2)*0.95*0.5+(2.3+2.1)*1.2*0.5+0.5*2*1</f>
        <v>24.730000000000004</v>
      </c>
      <c r="F29" s="15"/>
    </row>
    <row r="30" spans="1:6" ht="25.5">
      <c r="A30" s="26">
        <v>16</v>
      </c>
      <c r="B30" s="30" t="s">
        <v>45</v>
      </c>
      <c r="C30" s="18" t="s">
        <v>46</v>
      </c>
      <c r="D30" s="19" t="s">
        <v>56</v>
      </c>
      <c r="E30" s="44">
        <f>(2.7*16+1.2)*0.1</f>
        <v>4.44</v>
      </c>
      <c r="F30" s="15"/>
    </row>
    <row r="31" spans="1:6" ht="38.25">
      <c r="A31" s="26">
        <v>17</v>
      </c>
      <c r="B31" s="30" t="s">
        <v>63</v>
      </c>
      <c r="C31" s="18" t="s">
        <v>64</v>
      </c>
      <c r="D31" s="19" t="s">
        <v>56</v>
      </c>
      <c r="E31" s="44">
        <f>0.9*1*18</f>
        <v>16.2</v>
      </c>
      <c r="F31" s="15"/>
    </row>
    <row r="32" spans="1:5" ht="38.25">
      <c r="A32" s="26">
        <v>18</v>
      </c>
      <c r="B32" s="30" t="s">
        <v>65</v>
      </c>
      <c r="C32" s="18" t="s">
        <v>66</v>
      </c>
      <c r="D32" s="19" t="s">
        <v>56</v>
      </c>
      <c r="E32" s="44">
        <f>0.36*49.6+0.13*23.5+0.11*2.3+1.6*0.55</f>
        <v>22.043999999999997</v>
      </c>
    </row>
    <row r="33" spans="1:5" ht="12.75">
      <c r="A33" s="32"/>
      <c r="B33" s="33"/>
      <c r="C33" s="33"/>
      <c r="D33" s="34"/>
      <c r="E33" s="35"/>
    </row>
    <row r="34" spans="1:5" ht="12.75">
      <c r="A34" s="32"/>
      <c r="B34" s="33"/>
      <c r="C34" s="33"/>
      <c r="D34" s="34"/>
      <c r="E34" s="35"/>
    </row>
    <row r="35" spans="1:5" ht="12.75">
      <c r="A35" s="32"/>
      <c r="B35" s="33"/>
      <c r="C35" s="33"/>
      <c r="D35" s="34"/>
      <c r="E35" s="35"/>
    </row>
    <row r="36" spans="1:5" ht="12.75">
      <c r="A36" s="32"/>
      <c r="B36" s="33"/>
      <c r="C36" s="33"/>
      <c r="D36" s="34"/>
      <c r="E36" s="35"/>
    </row>
    <row r="37" spans="1:5" ht="12.75">
      <c r="A37" s="32"/>
      <c r="B37" s="33"/>
      <c r="C37" s="33"/>
      <c r="D37" s="34"/>
      <c r="E37" s="35"/>
    </row>
    <row r="38" spans="1:5" ht="12.75">
      <c r="A38" s="32"/>
      <c r="B38" s="33"/>
      <c r="C38" s="33"/>
      <c r="D38" s="34"/>
      <c r="E38" s="35"/>
    </row>
    <row r="39" spans="1:5" ht="12.75">
      <c r="A39" s="32"/>
      <c r="B39" s="33"/>
      <c r="C39" s="33"/>
      <c r="D39" s="34"/>
      <c r="E39" s="35"/>
    </row>
    <row r="40" spans="1:5" ht="12.75">
      <c r="A40" s="32"/>
      <c r="B40" s="33"/>
      <c r="C40" s="33"/>
      <c r="D40" s="34"/>
      <c r="E40" s="35"/>
    </row>
    <row r="41" spans="1:5" ht="12.75">
      <c r="A41" s="32"/>
      <c r="B41" s="33"/>
      <c r="C41" s="33"/>
      <c r="D41" s="34"/>
      <c r="E41" s="35"/>
    </row>
    <row r="42" spans="1:5" ht="12.75">
      <c r="A42" s="32"/>
      <c r="B42" s="33"/>
      <c r="C42" s="33"/>
      <c r="D42" s="34"/>
      <c r="E42" s="35"/>
    </row>
    <row r="43" spans="1:5" ht="12.75">
      <c r="A43" s="32"/>
      <c r="B43" s="33"/>
      <c r="C43" s="33"/>
      <c r="D43" s="34"/>
      <c r="E43" s="35"/>
    </row>
    <row r="44" spans="1:5" ht="12.75">
      <c r="A44" s="32"/>
      <c r="B44" s="33"/>
      <c r="C44" s="33"/>
      <c r="D44" s="34"/>
      <c r="E44" s="35"/>
    </row>
    <row r="45" spans="1:5" ht="12.75">
      <c r="A45" s="32"/>
      <c r="B45" s="33"/>
      <c r="C45" s="33"/>
      <c r="D45" s="34"/>
      <c r="E45" s="35"/>
    </row>
    <row r="46" spans="1:5" ht="12.75">
      <c r="A46" s="32"/>
      <c r="B46" s="33"/>
      <c r="C46" s="33"/>
      <c r="D46" s="34"/>
      <c r="E46" s="35"/>
    </row>
    <row r="47" spans="1:5" ht="12.75">
      <c r="A47" s="32"/>
      <c r="B47" s="33"/>
      <c r="C47" s="33"/>
      <c r="D47" s="34"/>
      <c r="E47" s="35"/>
    </row>
    <row r="48" spans="1:5" ht="12.75">
      <c r="A48" s="32"/>
      <c r="B48" s="33"/>
      <c r="C48" s="33"/>
      <c r="D48" s="34"/>
      <c r="E48" s="35"/>
    </row>
    <row r="49" spans="1:5" ht="12.75">
      <c r="A49" s="32"/>
      <c r="B49" s="33"/>
      <c r="C49" s="33"/>
      <c r="D49" s="34"/>
      <c r="E49" s="35"/>
    </row>
    <row r="50" spans="1:5" ht="12.75">
      <c r="A50" s="32"/>
      <c r="B50" s="33"/>
      <c r="C50" s="33"/>
      <c r="D50" s="34"/>
      <c r="E50" s="35"/>
    </row>
    <row r="51" spans="1:5" ht="12.75">
      <c r="A51" s="32"/>
      <c r="B51" s="33"/>
      <c r="C51" s="33"/>
      <c r="D51" s="34"/>
      <c r="E51" s="35"/>
    </row>
    <row r="52" spans="1:5" ht="12.75">
      <c r="A52" s="32"/>
      <c r="B52" s="33"/>
      <c r="C52" s="33"/>
      <c r="D52" s="34"/>
      <c r="E52" s="35"/>
    </row>
    <row r="53" spans="1:5" ht="12.75">
      <c r="A53" s="32"/>
      <c r="B53" s="33"/>
      <c r="C53" s="33"/>
      <c r="D53" s="34"/>
      <c r="E53" s="35"/>
    </row>
    <row r="54" spans="1:5" ht="12.75">
      <c r="A54" s="32"/>
      <c r="B54" s="33"/>
      <c r="C54" s="33"/>
      <c r="D54" s="34"/>
      <c r="E54" s="35"/>
    </row>
    <row r="55" spans="1:5" ht="12.75">
      <c r="A55" s="32"/>
      <c r="B55" s="33"/>
      <c r="C55" s="33"/>
      <c r="D55" s="34"/>
      <c r="E55" s="35"/>
    </row>
    <row r="56" spans="1:5" ht="12.75">
      <c r="A56" s="32"/>
      <c r="B56" s="33"/>
      <c r="C56" s="33"/>
      <c r="D56" s="34"/>
      <c r="E56" s="35"/>
    </row>
    <row r="57" spans="1:5" ht="12.75">
      <c r="A57" s="32"/>
      <c r="B57" s="33"/>
      <c r="C57" s="33"/>
      <c r="D57" s="34"/>
      <c r="E57" s="35"/>
    </row>
    <row r="58" spans="1:5" ht="12.75">
      <c r="A58" s="32"/>
      <c r="B58" s="33"/>
      <c r="C58" s="33"/>
      <c r="D58" s="34"/>
      <c r="E58" s="35"/>
    </row>
    <row r="59" spans="1:5" ht="12.75">
      <c r="A59" s="32"/>
      <c r="B59" s="33"/>
      <c r="C59" s="33"/>
      <c r="D59" s="34"/>
      <c r="E59" s="35"/>
    </row>
    <row r="60" spans="1:5" ht="12.75">
      <c r="A60" s="32"/>
      <c r="B60" s="33"/>
      <c r="C60" s="33"/>
      <c r="D60" s="34"/>
      <c r="E60" s="35"/>
    </row>
    <row r="61" spans="1:5" ht="12.75">
      <c r="A61" s="32"/>
      <c r="B61" s="33"/>
      <c r="C61" s="33"/>
      <c r="D61" s="34"/>
      <c r="E61" s="35"/>
    </row>
    <row r="62" spans="1:5" ht="12.75">
      <c r="A62" s="32"/>
      <c r="B62" s="33"/>
      <c r="C62" s="33"/>
      <c r="D62" s="34"/>
      <c r="E62" s="35"/>
    </row>
    <row r="63" spans="1:5" ht="12.75">
      <c r="A63" s="32"/>
      <c r="B63" s="33"/>
      <c r="C63" s="33"/>
      <c r="D63" s="34"/>
      <c r="E63" s="35"/>
    </row>
    <row r="64" spans="1:5" ht="12.75">
      <c r="A64" s="32"/>
      <c r="B64" s="33"/>
      <c r="C64" s="33"/>
      <c r="D64" s="34"/>
      <c r="E64" s="35"/>
    </row>
    <row r="65" spans="1:5" ht="12.75">
      <c r="A65" s="32"/>
      <c r="B65" s="33"/>
      <c r="C65" s="33"/>
      <c r="D65" s="34"/>
      <c r="E65" s="35"/>
    </row>
    <row r="66" spans="1:5" ht="12.75">
      <c r="A66" s="32"/>
      <c r="B66" s="33"/>
      <c r="C66" s="33"/>
      <c r="D66" s="34"/>
      <c r="E66" s="35"/>
    </row>
    <row r="67" spans="1:5" ht="12.75">
      <c r="A67" s="32"/>
      <c r="B67" s="33"/>
      <c r="C67" s="33"/>
      <c r="D67" s="34"/>
      <c r="E67" s="35"/>
    </row>
    <row r="68" spans="1:5" ht="12.75">
      <c r="A68" s="32"/>
      <c r="B68" s="33"/>
      <c r="C68" s="33"/>
      <c r="D68" s="34"/>
      <c r="E68" s="35"/>
    </row>
    <row r="69" spans="1:5" ht="12.75">
      <c r="A69" s="32"/>
      <c r="B69" s="33"/>
      <c r="C69" s="33"/>
      <c r="D69" s="34"/>
      <c r="E69" s="35"/>
    </row>
    <row r="70" spans="1:5" ht="12.75">
      <c r="A70" s="32"/>
      <c r="B70" s="33"/>
      <c r="C70" s="33"/>
      <c r="D70" s="34"/>
      <c r="E70" s="35"/>
    </row>
    <row r="71" spans="1:5" ht="12.75">
      <c r="A71" s="32"/>
      <c r="B71" s="33"/>
      <c r="C71" s="33"/>
      <c r="D71" s="34"/>
      <c r="E71" s="35"/>
    </row>
    <row r="72" spans="1:5" ht="12.75">
      <c r="A72" s="32"/>
      <c r="B72" s="33"/>
      <c r="C72" s="33"/>
      <c r="D72" s="34"/>
      <c r="E72" s="35"/>
    </row>
    <row r="73" spans="1:5" ht="12.75">
      <c r="A73" s="32"/>
      <c r="B73" s="33"/>
      <c r="C73" s="33"/>
      <c r="D73" s="34"/>
      <c r="E73" s="35"/>
    </row>
    <row r="74" spans="1:5" ht="12.75">
      <c r="A74" s="32"/>
      <c r="B74" s="33"/>
      <c r="C74" s="33"/>
      <c r="D74" s="34"/>
      <c r="E74" s="35"/>
    </row>
    <row r="75" spans="1:5" ht="12.75">
      <c r="A75" s="32"/>
      <c r="B75" s="33"/>
      <c r="C75" s="33"/>
      <c r="D75" s="34"/>
      <c r="E75" s="35"/>
    </row>
    <row r="76" spans="1:5" ht="12.75">
      <c r="A76" s="32"/>
      <c r="B76" s="33"/>
      <c r="C76" s="33"/>
      <c r="D76" s="34"/>
      <c r="E76" s="35"/>
    </row>
    <row r="77" spans="1:5" ht="12.75">
      <c r="A77" s="32"/>
      <c r="B77" s="33"/>
      <c r="C77" s="33"/>
      <c r="D77" s="34"/>
      <c r="E77" s="35"/>
    </row>
    <row r="78" spans="1:5" ht="12.75">
      <c r="A78" s="32"/>
      <c r="B78" s="33"/>
      <c r="C78" s="33"/>
      <c r="D78" s="34"/>
      <c r="E78" s="35"/>
    </row>
    <row r="79" spans="1:5" ht="15.75">
      <c r="A79" s="36"/>
      <c r="B79" s="36"/>
      <c r="C79" s="37"/>
      <c r="D79" s="34"/>
      <c r="E79" s="35"/>
    </row>
    <row r="80" spans="1:5" ht="15.75">
      <c r="A80" s="36" t="s">
        <v>53</v>
      </c>
      <c r="B80" s="36"/>
      <c r="C80" s="38" t="s">
        <v>54</v>
      </c>
      <c r="D80" s="34"/>
      <c r="E80" s="35"/>
    </row>
    <row r="81" spans="1:5" ht="15.75">
      <c r="A81" s="36"/>
      <c r="B81" s="36"/>
      <c r="C81" s="37"/>
      <c r="D81" s="39"/>
      <c r="E81" s="39"/>
    </row>
    <row r="82" spans="1:5" ht="12.75">
      <c r="A82" s="39"/>
      <c r="B82" s="39"/>
      <c r="C82" s="40"/>
      <c r="D82" s="39"/>
      <c r="E82" s="39"/>
    </row>
    <row r="83" spans="1:5" ht="12.75">
      <c r="A83" s="4"/>
      <c r="B83" s="4"/>
      <c r="C83" s="6"/>
      <c r="D83" s="4"/>
      <c r="E83" s="4"/>
    </row>
    <row r="84" spans="1:5" ht="12.75">
      <c r="A84" s="4"/>
      <c r="B84" s="4"/>
      <c r="C84" s="6"/>
      <c r="D84" s="4"/>
      <c r="E84" s="4"/>
    </row>
    <row r="85" spans="1:5" ht="12.75">
      <c r="A85" s="4"/>
      <c r="B85" s="4"/>
      <c r="C85" s="6"/>
      <c r="D85" s="4"/>
      <c r="E85" s="4"/>
    </row>
    <row r="86" spans="1:5" ht="12.75">
      <c r="A86" s="4"/>
      <c r="B86" s="4"/>
      <c r="C86" s="6"/>
      <c r="D86" s="4"/>
      <c r="E86" s="4"/>
    </row>
    <row r="87" spans="1:5" ht="12.75">
      <c r="A87" s="4"/>
      <c r="B87" s="4"/>
      <c r="C87" s="6"/>
      <c r="D87" s="4"/>
      <c r="E87" s="4"/>
    </row>
    <row r="88" spans="1:5" ht="12.75">
      <c r="A88" s="4"/>
      <c r="B88" s="4"/>
      <c r="C88" s="6"/>
      <c r="D88" s="4"/>
      <c r="E88" s="4"/>
    </row>
    <row r="89" spans="1:5" ht="12.75">
      <c r="A89" s="4"/>
      <c r="B89" s="4"/>
      <c r="C89" s="6"/>
      <c r="D89" s="4"/>
      <c r="E89" s="4"/>
    </row>
    <row r="90" spans="1:5" ht="12.75">
      <c r="A90" s="4"/>
      <c r="B90" s="4"/>
      <c r="C90" s="6"/>
      <c r="D90" s="4"/>
      <c r="E90" s="4"/>
    </row>
    <row r="91" spans="1:5" ht="12.75">
      <c r="A91" s="4"/>
      <c r="B91" s="4"/>
      <c r="C91" s="6"/>
      <c r="D91" s="4"/>
      <c r="E91" s="4"/>
    </row>
    <row r="92" spans="1:5" ht="12.75">
      <c r="A92" s="4"/>
      <c r="B92" s="4"/>
      <c r="C92" s="6"/>
      <c r="D92" s="4"/>
      <c r="E92" s="4"/>
    </row>
    <row r="93" spans="1:5" ht="12.75">
      <c r="A93" s="4"/>
      <c r="B93" s="4"/>
      <c r="C93" s="6"/>
      <c r="D93" s="4"/>
      <c r="E93" s="4"/>
    </row>
    <row r="94" spans="1:5" ht="12.75">
      <c r="A94" s="4"/>
      <c r="B94" s="4"/>
      <c r="C94" s="6"/>
      <c r="D94" s="4"/>
      <c r="E94" s="4"/>
    </row>
    <row r="95" spans="1:5" ht="12.75">
      <c r="A95" s="4"/>
      <c r="B95" s="4"/>
      <c r="C95" s="6"/>
      <c r="D95" s="4"/>
      <c r="E95" s="4"/>
    </row>
    <row r="96" spans="1:5" ht="12.75">
      <c r="A96" s="4"/>
      <c r="B96" s="4"/>
      <c r="C96" s="6"/>
      <c r="D96" s="4"/>
      <c r="E96" s="4"/>
    </row>
    <row r="97" spans="1:5" ht="12.75">
      <c r="A97" s="4"/>
      <c r="B97" s="4"/>
      <c r="C97" s="6"/>
      <c r="D97" s="4"/>
      <c r="E97" s="4"/>
    </row>
    <row r="98" spans="1:5" ht="12.75">
      <c r="A98" s="4"/>
      <c r="B98" s="4"/>
      <c r="C98" s="6"/>
      <c r="D98" s="4"/>
      <c r="E98" s="4"/>
    </row>
    <row r="99" spans="1:5" ht="12.75">
      <c r="A99" s="4"/>
      <c r="B99" s="4"/>
      <c r="C99" s="6"/>
      <c r="D99" s="4"/>
      <c r="E99" s="4"/>
    </row>
    <row r="100" spans="1:5" ht="12.75">
      <c r="A100" s="4"/>
      <c r="B100" s="4"/>
      <c r="C100" s="6"/>
      <c r="D100" s="4"/>
      <c r="E100" s="4"/>
    </row>
    <row r="101" spans="1:5" ht="12.75">
      <c r="A101" s="4"/>
      <c r="B101" s="4"/>
      <c r="C101" s="6"/>
      <c r="D101" s="4"/>
      <c r="E101" s="4"/>
    </row>
    <row r="102" spans="1:5" ht="12.75">
      <c r="A102" s="4"/>
      <c r="B102" s="4"/>
      <c r="C102" s="6"/>
      <c r="D102" s="4"/>
      <c r="E102" s="4"/>
    </row>
    <row r="103" spans="1:5" ht="12.75">
      <c r="A103" s="4"/>
      <c r="B103" s="4"/>
      <c r="C103" s="6"/>
      <c r="D103" s="4"/>
      <c r="E103" s="4"/>
    </row>
    <row r="104" spans="1:5" ht="12.75">
      <c r="A104" s="4"/>
      <c r="B104" s="4"/>
      <c r="C104" s="6"/>
      <c r="D104" s="4"/>
      <c r="E104" s="4"/>
    </row>
    <row r="105" spans="1:5" ht="12.75">
      <c r="A105" s="4"/>
      <c r="B105" s="4"/>
      <c r="C105" s="6"/>
      <c r="D105" s="4"/>
      <c r="E105" s="4"/>
    </row>
    <row r="106" spans="1:5" ht="12.75">
      <c r="A106" s="4"/>
      <c r="B106" s="4"/>
      <c r="C106" s="6"/>
      <c r="D106" s="4"/>
      <c r="E106" s="4"/>
    </row>
    <row r="107" spans="1:5" ht="12.75">
      <c r="A107" s="4"/>
      <c r="B107" s="4"/>
      <c r="C107" s="6"/>
      <c r="D107" s="4"/>
      <c r="E107" s="4"/>
    </row>
    <row r="108" spans="1:5" ht="12.75">
      <c r="A108" s="4"/>
      <c r="B108" s="4"/>
      <c r="C108" s="6"/>
      <c r="D108" s="4"/>
      <c r="E108" s="4"/>
    </row>
    <row r="109" spans="1:5" ht="12.75">
      <c r="A109" s="4"/>
      <c r="B109" s="4"/>
      <c r="C109" s="6"/>
      <c r="D109" s="4"/>
      <c r="E109" s="4"/>
    </row>
    <row r="110" spans="1:5" ht="12.75">
      <c r="A110" s="4"/>
      <c r="B110" s="4"/>
      <c r="C110" s="6"/>
      <c r="D110" s="4"/>
      <c r="E110" s="4"/>
    </row>
    <row r="111" spans="1:5" ht="12.75">
      <c r="A111" s="4"/>
      <c r="B111" s="4"/>
      <c r="C111" s="6"/>
      <c r="D111" s="4"/>
      <c r="E111" s="4"/>
    </row>
    <row r="112" spans="1:5" ht="12.75">
      <c r="A112" s="4"/>
      <c r="B112" s="4"/>
      <c r="C112" s="6"/>
      <c r="D112" s="4"/>
      <c r="E112" s="4"/>
    </row>
    <row r="113" spans="1:5" ht="12.75">
      <c r="A113" s="4"/>
      <c r="B113" s="4"/>
      <c r="C113" s="6"/>
      <c r="D113" s="4"/>
      <c r="E113" s="4"/>
    </row>
    <row r="114" spans="1:5" ht="12.75">
      <c r="A114" s="4"/>
      <c r="B114" s="4"/>
      <c r="C114" s="6"/>
      <c r="D114" s="4"/>
      <c r="E114" s="4"/>
    </row>
    <row r="115" spans="1:5" ht="12.75">
      <c r="A115" s="4"/>
      <c r="B115" s="4"/>
      <c r="C115" s="6"/>
      <c r="D115" s="4"/>
      <c r="E115" s="4"/>
    </row>
    <row r="116" spans="1:5" ht="12.75">
      <c r="A116" s="4"/>
      <c r="B116" s="4"/>
      <c r="C116" s="6"/>
      <c r="D116" s="4"/>
      <c r="E116" s="4"/>
    </row>
    <row r="117" spans="1:5" ht="12.75">
      <c r="A117" s="4"/>
      <c r="B117" s="4"/>
      <c r="C117" s="6"/>
      <c r="D117" s="4"/>
      <c r="E117" s="4"/>
    </row>
    <row r="118" spans="1:5" ht="12.75">
      <c r="A118" s="4"/>
      <c r="B118" s="4"/>
      <c r="C118" s="6"/>
      <c r="D118" s="4"/>
      <c r="E118" s="4"/>
    </row>
    <row r="119" spans="1:5" ht="12.75">
      <c r="A119" s="4"/>
      <c r="B119" s="4"/>
      <c r="C119" s="6"/>
      <c r="D119" s="4"/>
      <c r="E119" s="4"/>
    </row>
    <row r="120" spans="1:5" ht="12.75">
      <c r="A120" s="4"/>
      <c r="B120" s="4"/>
      <c r="C120" s="6"/>
      <c r="D120" s="4"/>
      <c r="E120" s="4"/>
    </row>
    <row r="121" spans="1:5" ht="12.75">
      <c r="A121" s="4"/>
      <c r="B121" s="4"/>
      <c r="C121" s="6"/>
      <c r="D121" s="4"/>
      <c r="E121" s="4"/>
    </row>
    <row r="122" spans="1:5" ht="12.75">
      <c r="A122" s="4"/>
      <c r="B122" s="4"/>
      <c r="C122" s="6"/>
      <c r="D122" s="4"/>
      <c r="E122" s="4"/>
    </row>
    <row r="123" spans="1:5" ht="12.75">
      <c r="A123" s="4"/>
      <c r="B123" s="4"/>
      <c r="C123" s="6"/>
      <c r="D123" s="4"/>
      <c r="E123" s="4"/>
    </row>
    <row r="664" ht="12.75">
      <c r="B664" t="s">
        <v>55</v>
      </c>
    </row>
  </sheetData>
  <mergeCells count="14">
    <mergeCell ref="A1:B1"/>
    <mergeCell ref="A2:B2"/>
    <mergeCell ref="A3:B3"/>
    <mergeCell ref="A4:B4"/>
    <mergeCell ref="A81:B81"/>
    <mergeCell ref="A11:E11"/>
    <mergeCell ref="A12:E12"/>
    <mergeCell ref="A10:E10"/>
    <mergeCell ref="A79:B79"/>
    <mergeCell ref="A80:B80"/>
    <mergeCell ref="C1:E1"/>
    <mergeCell ref="C2:E2"/>
    <mergeCell ref="C3:E3"/>
    <mergeCell ref="C4:E4"/>
  </mergeCells>
  <printOptions/>
  <pageMargins left="0.7874015748031497" right="0.3937007874015748" top="0.3937007874015748" bottom="0.1968503937007874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4"/>
  <sheetViews>
    <sheetView view="pageBreakPreview" zoomScaleSheetLayoutView="100" workbookViewId="0" topLeftCell="A7">
      <selection activeCell="C18" sqref="C18"/>
    </sheetView>
  </sheetViews>
  <sheetFormatPr defaultColWidth="9.00390625" defaultRowHeight="12.75"/>
  <cols>
    <col min="1" max="1" width="4.875" style="0" customWidth="1"/>
    <col min="2" max="2" width="41.00390625" style="0" customWidth="1"/>
    <col min="3" max="3" width="32.75390625" style="0" customWidth="1"/>
    <col min="4" max="4" width="5.75390625" style="0" customWidth="1"/>
    <col min="5" max="5" width="8.00390625" style="0" customWidth="1"/>
  </cols>
  <sheetData>
    <row r="1" spans="1:5" ht="18.75">
      <c r="A1" s="1" t="s">
        <v>0</v>
      </c>
      <c r="B1" s="1"/>
      <c r="C1" s="2" t="s">
        <v>1</v>
      </c>
      <c r="D1" s="2"/>
      <c r="E1" s="2"/>
    </row>
    <row r="2" spans="1:5" ht="19.5">
      <c r="A2" s="1" t="s">
        <v>2</v>
      </c>
      <c r="B2" s="1"/>
      <c r="C2" s="3" t="s">
        <v>3</v>
      </c>
      <c r="D2" s="3"/>
      <c r="E2" s="3"/>
    </row>
    <row r="3" spans="1:5" ht="18.75">
      <c r="A3" s="1" t="s">
        <v>4</v>
      </c>
      <c r="B3" s="1"/>
      <c r="C3" s="2" t="s">
        <v>5</v>
      </c>
      <c r="D3" s="2"/>
      <c r="E3" s="2"/>
    </row>
    <row r="4" spans="1:5" ht="18.75">
      <c r="A4" s="1" t="s">
        <v>6</v>
      </c>
      <c r="B4" s="1"/>
      <c r="C4" s="2" t="s">
        <v>7</v>
      </c>
      <c r="D4" s="2"/>
      <c r="E4" s="2"/>
    </row>
    <row r="5" spans="1:5" ht="18.75">
      <c r="A5" s="4"/>
      <c r="B5" s="4"/>
      <c r="C5" s="5"/>
      <c r="D5" s="5"/>
      <c r="E5" s="5"/>
    </row>
    <row r="6" spans="1:5" ht="18.75">
      <c r="A6" s="4"/>
      <c r="B6" s="4"/>
      <c r="C6" s="5"/>
      <c r="D6" s="5"/>
      <c r="E6" s="5"/>
    </row>
    <row r="7" spans="1:5" ht="18.75">
      <c r="A7" s="4"/>
      <c r="B7" s="4"/>
      <c r="C7" s="5"/>
      <c r="D7" s="5"/>
      <c r="E7" s="5"/>
    </row>
    <row r="8" spans="1:5" ht="12.75">
      <c r="A8" s="4"/>
      <c r="B8" s="4"/>
      <c r="C8" s="6"/>
      <c r="D8" s="4"/>
      <c r="E8" s="4"/>
    </row>
    <row r="9" spans="1:5" ht="12.75">
      <c r="A9" s="4"/>
      <c r="B9" s="4"/>
      <c r="C9" s="6"/>
      <c r="D9" s="4"/>
      <c r="E9" s="4"/>
    </row>
    <row r="10" spans="1:5" ht="18.75">
      <c r="A10" s="7" t="s">
        <v>8</v>
      </c>
      <c r="B10" s="7"/>
      <c r="C10" s="7"/>
      <c r="D10" s="7"/>
      <c r="E10" s="7"/>
    </row>
    <row r="11" spans="1:5" ht="15.75">
      <c r="A11" s="8" t="s">
        <v>9</v>
      </c>
      <c r="B11" s="8"/>
      <c r="C11" s="8"/>
      <c r="D11" s="8"/>
      <c r="E11" s="8"/>
    </row>
    <row r="12" spans="1:5" ht="15.75">
      <c r="A12" s="8" t="s">
        <v>67</v>
      </c>
      <c r="B12" s="8"/>
      <c r="C12" s="8"/>
      <c r="D12" s="8"/>
      <c r="E12" s="8"/>
    </row>
    <row r="13" spans="1:5" ht="9" customHeight="1">
      <c r="A13" s="9"/>
      <c r="B13" s="9"/>
      <c r="C13" s="10"/>
      <c r="D13" s="9"/>
      <c r="E13" s="9"/>
    </row>
    <row r="14" spans="1:6" ht="31.5" customHeight="1">
      <c r="A14" s="11" t="s">
        <v>11</v>
      </c>
      <c r="B14" s="12" t="s">
        <v>12</v>
      </c>
      <c r="C14" s="13" t="s">
        <v>13</v>
      </c>
      <c r="D14" s="14" t="s">
        <v>14</v>
      </c>
      <c r="E14" s="13" t="s">
        <v>15</v>
      </c>
      <c r="F14" s="15"/>
    </row>
    <row r="15" spans="1:6" ht="51">
      <c r="A15" s="16">
        <v>1</v>
      </c>
      <c r="B15" s="17" t="s">
        <v>16</v>
      </c>
      <c r="C15" s="18" t="s">
        <v>68</v>
      </c>
      <c r="D15" s="19" t="s">
        <v>56</v>
      </c>
      <c r="E15" s="41">
        <f>1*2+1.5*3+2*3+3</f>
        <v>15.5</v>
      </c>
      <c r="F15" s="15"/>
    </row>
    <row r="16" spans="1:6" ht="41.25" customHeight="1">
      <c r="A16" s="21">
        <v>2</v>
      </c>
      <c r="B16" s="17" t="s">
        <v>18</v>
      </c>
      <c r="C16" s="18" t="s">
        <v>69</v>
      </c>
      <c r="D16" s="19" t="s">
        <v>56</v>
      </c>
      <c r="E16" s="41">
        <f>1.5+2*5+2.5+3*2</f>
        <v>20</v>
      </c>
      <c r="F16" s="15"/>
    </row>
    <row r="17" spans="1:6" ht="31.5" customHeight="1">
      <c r="A17" s="16">
        <v>3</v>
      </c>
      <c r="B17" s="17" t="s">
        <v>20</v>
      </c>
      <c r="C17" s="18" t="s">
        <v>59</v>
      </c>
      <c r="D17" s="19" t="s">
        <v>56</v>
      </c>
      <c r="E17" s="41">
        <f>(332+376.9)*5%</f>
        <v>35.445</v>
      </c>
      <c r="F17" s="15"/>
    </row>
    <row r="18" spans="1:6" ht="38.25">
      <c r="A18" s="21">
        <v>4</v>
      </c>
      <c r="B18" s="17" t="s">
        <v>22</v>
      </c>
      <c r="C18" s="18" t="s">
        <v>23</v>
      </c>
      <c r="D18" s="19" t="s">
        <v>56</v>
      </c>
      <c r="E18" s="41">
        <f>(1.5+4)*0.15</f>
        <v>0.825</v>
      </c>
      <c r="F18" s="15"/>
    </row>
    <row r="19" spans="1:6" ht="27.75" customHeight="1">
      <c r="A19" s="16">
        <v>5</v>
      </c>
      <c r="B19" s="17" t="s">
        <v>24</v>
      </c>
      <c r="C19" s="18" t="s">
        <v>25</v>
      </c>
      <c r="D19" s="19" t="s">
        <v>56</v>
      </c>
      <c r="E19" s="41">
        <f>(8*1.6+4.1*2.1)*9+2.2*2+2.7*1.2*16+0.6*4.1*8</f>
        <v>268.61</v>
      </c>
      <c r="F19" s="15"/>
    </row>
    <row r="20" spans="1:6" ht="38.25">
      <c r="A20" s="21">
        <v>6</v>
      </c>
      <c r="B20" s="17" t="s">
        <v>26</v>
      </c>
      <c r="C20" s="18" t="s">
        <v>27</v>
      </c>
      <c r="D20" s="19" t="s">
        <v>56</v>
      </c>
      <c r="E20" s="41">
        <v>332</v>
      </c>
      <c r="F20" s="15"/>
    </row>
    <row r="21" spans="1:6" ht="38.25">
      <c r="A21" s="16">
        <v>7</v>
      </c>
      <c r="B21" s="22" t="s">
        <v>28</v>
      </c>
      <c r="C21" s="23" t="s">
        <v>60</v>
      </c>
      <c r="D21" s="24" t="s">
        <v>56</v>
      </c>
      <c r="E21" s="42">
        <v>376.9</v>
      </c>
      <c r="F21" s="15"/>
    </row>
    <row r="22" spans="1:6" ht="38.25">
      <c r="A22" s="21">
        <v>8</v>
      </c>
      <c r="B22" s="22" t="s">
        <v>30</v>
      </c>
      <c r="C22" s="23" t="s">
        <v>60</v>
      </c>
      <c r="D22" s="24" t="s">
        <v>56</v>
      </c>
      <c r="E22" s="42">
        <f>(8+1.6*2+5.8)*1.6*9+(4.1*3+1.8)*1.6*8+(4.1+2.3+4.1)*1.6-1.6*0.9*36-1.6*0.65*9-1.6*1.5-1.6*1</f>
        <v>376.88</v>
      </c>
      <c r="F22" s="15"/>
    </row>
    <row r="23" spans="1:6" ht="51">
      <c r="A23" s="16">
        <v>9</v>
      </c>
      <c r="B23" s="17" t="s">
        <v>31</v>
      </c>
      <c r="C23" s="18" t="s">
        <v>61</v>
      </c>
      <c r="D23" s="19" t="s">
        <v>56</v>
      </c>
      <c r="E23" s="41">
        <f>1.4*1.6*8+0.4*0.35*2*4+(8+1.6*2+5.8)*0.25*9+(4.1*3+1.8)*0.25*8+(4.1+2.3+4.1)*0.25-0.25*0.9*36-0.25*0.65*9-0.25*1.5-0.25*1</f>
        <v>77.9275</v>
      </c>
      <c r="F23" s="15"/>
    </row>
    <row r="24" spans="1:6" ht="27.75" customHeight="1">
      <c r="A24" s="21">
        <v>10</v>
      </c>
      <c r="B24" s="17" t="s">
        <v>33</v>
      </c>
      <c r="C24" s="18" t="s">
        <v>34</v>
      </c>
      <c r="D24" s="19" t="s">
        <v>56</v>
      </c>
      <c r="E24" s="41">
        <f>2.7*16*0.25+1.2*0.4</f>
        <v>11.280000000000001</v>
      </c>
      <c r="F24" s="15"/>
    </row>
    <row r="25" spans="1:6" ht="38.25">
      <c r="A25" s="21">
        <v>11</v>
      </c>
      <c r="B25" s="17" t="s">
        <v>35</v>
      </c>
      <c r="C25" s="18" t="s">
        <v>36</v>
      </c>
      <c r="D25" s="19" t="s">
        <v>56</v>
      </c>
      <c r="E25" s="41">
        <v>48</v>
      </c>
      <c r="F25" s="15"/>
    </row>
    <row r="26" spans="1:6" ht="38.25">
      <c r="A26" s="16">
        <v>12</v>
      </c>
      <c r="B26" s="17" t="s">
        <v>37</v>
      </c>
      <c r="C26" s="18" t="s">
        <v>38</v>
      </c>
      <c r="D26" s="19" t="s">
        <v>56</v>
      </c>
      <c r="E26" s="41">
        <f>2*1.3*2.4</f>
        <v>6.24</v>
      </c>
      <c r="F26" s="15"/>
    </row>
    <row r="27" spans="1:6" ht="38.25">
      <c r="A27" s="21">
        <v>13</v>
      </c>
      <c r="B27" s="17" t="s">
        <v>39</v>
      </c>
      <c r="C27" s="18" t="s">
        <v>62</v>
      </c>
      <c r="D27" s="19" t="s">
        <v>56</v>
      </c>
      <c r="E27" s="41">
        <f>1.5*2*2.4+2*1*2+2*0.9*2+(0.65+4)*0.4*9</f>
        <v>31.54</v>
      </c>
      <c r="F27" s="15"/>
    </row>
    <row r="28" spans="1:6" ht="38.25">
      <c r="A28" s="26">
        <v>14</v>
      </c>
      <c r="B28" s="27" t="s">
        <v>41</v>
      </c>
      <c r="C28" s="28" t="s">
        <v>42</v>
      </c>
      <c r="D28" s="19" t="s">
        <v>56</v>
      </c>
      <c r="E28" s="43">
        <f>0.15*2*2*1.9+1*2.3+0.15*2*1*4</f>
        <v>4.64</v>
      </c>
      <c r="F28" s="15"/>
    </row>
    <row r="29" spans="1:6" ht="38.25">
      <c r="A29" s="26">
        <v>15</v>
      </c>
      <c r="B29" s="30" t="s">
        <v>43</v>
      </c>
      <c r="C29" s="18" t="s">
        <v>44</v>
      </c>
      <c r="D29" s="19" t="s">
        <v>56</v>
      </c>
      <c r="E29" s="44">
        <f>(2.7*16+1.2)*0.95*0.5+(2.3+2.1)*1.2*0.5+0.5*2*1</f>
        <v>24.730000000000004</v>
      </c>
      <c r="F29" s="15"/>
    </row>
    <row r="30" spans="1:6" ht="27.75" customHeight="1">
      <c r="A30" s="26">
        <v>16</v>
      </c>
      <c r="B30" s="30" t="s">
        <v>45</v>
      </c>
      <c r="C30" s="18" t="s">
        <v>46</v>
      </c>
      <c r="D30" s="19" t="s">
        <v>56</v>
      </c>
      <c r="E30" s="44">
        <f>(2.7*16+1.2)*0.1</f>
        <v>4.44</v>
      </c>
      <c r="F30" s="15"/>
    </row>
    <row r="31" spans="1:6" ht="38.25">
      <c r="A31" s="26">
        <v>17</v>
      </c>
      <c r="B31" s="30" t="s">
        <v>63</v>
      </c>
      <c r="C31" s="18" t="s">
        <v>64</v>
      </c>
      <c r="D31" s="19" t="s">
        <v>56</v>
      </c>
      <c r="E31" s="44">
        <f>0.9*1*18</f>
        <v>16.2</v>
      </c>
      <c r="F31" s="15"/>
    </row>
    <row r="32" spans="1:5" ht="38.25">
      <c r="A32" s="26">
        <v>18</v>
      </c>
      <c r="B32" s="30" t="s">
        <v>65</v>
      </c>
      <c r="C32" s="18" t="s">
        <v>66</v>
      </c>
      <c r="D32" s="19" t="s">
        <v>56</v>
      </c>
      <c r="E32" s="44">
        <f>0.36*49.6+0.13*23.5+0.11*2.3+1.6*0.55</f>
        <v>22.043999999999997</v>
      </c>
    </row>
    <row r="33" spans="1:5" ht="12.75">
      <c r="A33" s="32"/>
      <c r="B33" s="33"/>
      <c r="C33" s="33"/>
      <c r="D33" s="34"/>
      <c r="E33" s="35"/>
    </row>
    <row r="34" spans="1:5" ht="12.75">
      <c r="A34" s="32"/>
      <c r="B34" s="33"/>
      <c r="C34" s="33"/>
      <c r="D34" s="34"/>
      <c r="E34" s="35"/>
    </row>
    <row r="35" spans="1:5" ht="12.75">
      <c r="A35" s="32"/>
      <c r="B35" s="33"/>
      <c r="C35" s="33"/>
      <c r="D35" s="34"/>
      <c r="E35" s="35"/>
    </row>
    <row r="36" spans="1:5" ht="12.75">
      <c r="A36" s="32"/>
      <c r="B36" s="33"/>
      <c r="C36" s="33"/>
      <c r="D36" s="34"/>
      <c r="E36" s="35"/>
    </row>
    <row r="37" spans="1:5" ht="12.75">
      <c r="A37" s="32"/>
      <c r="B37" s="33"/>
      <c r="C37" s="33"/>
      <c r="D37" s="34"/>
      <c r="E37" s="35"/>
    </row>
    <row r="38" spans="1:5" ht="12.75">
      <c r="A38" s="32"/>
      <c r="B38" s="33"/>
      <c r="C38" s="33"/>
      <c r="D38" s="34"/>
      <c r="E38" s="35"/>
    </row>
    <row r="39" spans="1:5" ht="12.75">
      <c r="A39" s="32"/>
      <c r="B39" s="33"/>
      <c r="C39" s="33"/>
      <c r="D39" s="34"/>
      <c r="E39" s="35"/>
    </row>
    <row r="40" spans="1:5" ht="12.75">
      <c r="A40" s="32"/>
      <c r="B40" s="33"/>
      <c r="C40" s="33"/>
      <c r="D40" s="34"/>
      <c r="E40" s="35"/>
    </row>
    <row r="41" spans="1:5" ht="12.75">
      <c r="A41" s="32"/>
      <c r="B41" s="33"/>
      <c r="C41" s="33"/>
      <c r="D41" s="34"/>
      <c r="E41" s="35"/>
    </row>
    <row r="42" spans="1:5" ht="12.75">
      <c r="A42" s="32"/>
      <c r="B42" s="33"/>
      <c r="C42" s="33"/>
      <c r="D42" s="34"/>
      <c r="E42" s="35"/>
    </row>
    <row r="43" spans="1:5" ht="12.75">
      <c r="A43" s="32"/>
      <c r="B43" s="33"/>
      <c r="C43" s="33"/>
      <c r="D43" s="34"/>
      <c r="E43" s="35"/>
    </row>
    <row r="44" spans="1:5" ht="12.75">
      <c r="A44" s="32"/>
      <c r="B44" s="33"/>
      <c r="C44" s="33"/>
      <c r="D44" s="34"/>
      <c r="E44" s="35"/>
    </row>
    <row r="45" spans="1:5" ht="12.75">
      <c r="A45" s="32"/>
      <c r="B45" s="33"/>
      <c r="C45" s="33"/>
      <c r="D45" s="34"/>
      <c r="E45" s="35"/>
    </row>
    <row r="46" spans="1:5" ht="12.75">
      <c r="A46" s="32"/>
      <c r="B46" s="33"/>
      <c r="C46" s="33"/>
      <c r="D46" s="34"/>
      <c r="E46" s="35"/>
    </row>
    <row r="47" spans="1:5" ht="12.75">
      <c r="A47" s="32"/>
      <c r="B47" s="33"/>
      <c r="C47" s="33"/>
      <c r="D47" s="34"/>
      <c r="E47" s="35"/>
    </row>
    <row r="48" spans="1:5" ht="12.75">
      <c r="A48" s="32"/>
      <c r="B48" s="33"/>
      <c r="C48" s="33"/>
      <c r="D48" s="34"/>
      <c r="E48" s="35"/>
    </row>
    <row r="49" spans="1:5" ht="12.75">
      <c r="A49" s="32"/>
      <c r="B49" s="33"/>
      <c r="C49" s="33"/>
      <c r="D49" s="34"/>
      <c r="E49" s="35"/>
    </row>
    <row r="50" spans="1:5" ht="12.75">
      <c r="A50" s="32"/>
      <c r="B50" s="33"/>
      <c r="C50" s="33"/>
      <c r="D50" s="34"/>
      <c r="E50" s="35"/>
    </row>
    <row r="51" spans="1:5" ht="12.75">
      <c r="A51" s="32"/>
      <c r="B51" s="33"/>
      <c r="C51" s="33"/>
      <c r="D51" s="34"/>
      <c r="E51" s="35"/>
    </row>
    <row r="52" spans="1:5" ht="12.75">
      <c r="A52" s="32"/>
      <c r="B52" s="33"/>
      <c r="C52" s="33"/>
      <c r="D52" s="34"/>
      <c r="E52" s="35"/>
    </row>
    <row r="53" spans="1:5" ht="12.75">
      <c r="A53" s="32"/>
      <c r="B53" s="33"/>
      <c r="C53" s="33"/>
      <c r="D53" s="34"/>
      <c r="E53" s="35"/>
    </row>
    <row r="54" spans="1:5" ht="12.75">
      <c r="A54" s="32"/>
      <c r="B54" s="33"/>
      <c r="C54" s="33"/>
      <c r="D54" s="34"/>
      <c r="E54" s="35"/>
    </row>
    <row r="55" spans="1:5" ht="12.75">
      <c r="A55" s="32"/>
      <c r="B55" s="33"/>
      <c r="C55" s="33"/>
      <c r="D55" s="34"/>
      <c r="E55" s="35"/>
    </row>
    <row r="56" spans="1:5" ht="12.75">
      <c r="A56" s="32"/>
      <c r="B56" s="33"/>
      <c r="C56" s="33"/>
      <c r="D56" s="34"/>
      <c r="E56" s="35"/>
    </row>
    <row r="57" spans="1:5" ht="12.75">
      <c r="A57" s="32"/>
      <c r="B57" s="33"/>
      <c r="C57" s="33"/>
      <c r="D57" s="34"/>
      <c r="E57" s="35"/>
    </row>
    <row r="58" spans="1:5" ht="12.75">
      <c r="A58" s="32"/>
      <c r="B58" s="33"/>
      <c r="C58" s="33"/>
      <c r="D58" s="34"/>
      <c r="E58" s="35"/>
    </row>
    <row r="59" spans="1:5" ht="12.75">
      <c r="A59" s="32"/>
      <c r="B59" s="33"/>
      <c r="C59" s="33"/>
      <c r="D59" s="34"/>
      <c r="E59" s="35"/>
    </row>
    <row r="60" spans="1:5" ht="12.75">
      <c r="A60" s="32"/>
      <c r="B60" s="33"/>
      <c r="C60" s="33"/>
      <c r="D60" s="34"/>
      <c r="E60" s="35"/>
    </row>
    <row r="61" spans="1:5" ht="12.75">
      <c r="A61" s="32"/>
      <c r="B61" s="33"/>
      <c r="C61" s="33"/>
      <c r="D61" s="34"/>
      <c r="E61" s="35"/>
    </row>
    <row r="62" spans="1:5" ht="12.75">
      <c r="A62" s="32"/>
      <c r="B62" s="33"/>
      <c r="C62" s="33"/>
      <c r="D62" s="34"/>
      <c r="E62" s="35"/>
    </row>
    <row r="63" spans="1:5" ht="12.75">
      <c r="A63" s="32"/>
      <c r="B63" s="33"/>
      <c r="C63" s="33"/>
      <c r="D63" s="34"/>
      <c r="E63" s="35"/>
    </row>
    <row r="64" spans="1:5" ht="12.75">
      <c r="A64" s="32"/>
      <c r="B64" s="33"/>
      <c r="C64" s="33"/>
      <c r="D64" s="34"/>
      <c r="E64" s="35"/>
    </row>
    <row r="65" spans="1:5" ht="12.75">
      <c r="A65" s="32"/>
      <c r="B65" s="33"/>
      <c r="C65" s="33"/>
      <c r="D65" s="34"/>
      <c r="E65" s="35"/>
    </row>
    <row r="66" spans="1:5" ht="12.75">
      <c r="A66" s="32"/>
      <c r="B66" s="33"/>
      <c r="C66" s="33"/>
      <c r="D66" s="34"/>
      <c r="E66" s="35"/>
    </row>
    <row r="67" spans="1:5" ht="12.75">
      <c r="A67" s="32"/>
      <c r="B67" s="33"/>
      <c r="C67" s="33"/>
      <c r="D67" s="34"/>
      <c r="E67" s="35"/>
    </row>
    <row r="68" spans="1:5" ht="12.75">
      <c r="A68" s="32"/>
      <c r="B68" s="33"/>
      <c r="C68" s="33"/>
      <c r="D68" s="34"/>
      <c r="E68" s="35"/>
    </row>
    <row r="69" spans="1:5" ht="12.75">
      <c r="A69" s="32"/>
      <c r="B69" s="33"/>
      <c r="C69" s="33"/>
      <c r="D69" s="34"/>
      <c r="E69" s="35"/>
    </row>
    <row r="70" spans="1:5" ht="12.75">
      <c r="A70" s="32"/>
      <c r="B70" s="33"/>
      <c r="C70" s="33"/>
      <c r="D70" s="34"/>
      <c r="E70" s="35"/>
    </row>
    <row r="71" spans="1:5" ht="12.75">
      <c r="A71" s="32"/>
      <c r="B71" s="33"/>
      <c r="C71" s="33"/>
      <c r="D71" s="34"/>
      <c r="E71" s="35"/>
    </row>
    <row r="72" spans="1:5" ht="12.75">
      <c r="A72" s="32"/>
      <c r="B72" s="33"/>
      <c r="C72" s="33"/>
      <c r="D72" s="34"/>
      <c r="E72" s="35"/>
    </row>
    <row r="73" spans="1:5" ht="12.75">
      <c r="A73" s="32"/>
      <c r="B73" s="33"/>
      <c r="C73" s="33"/>
      <c r="D73" s="34"/>
      <c r="E73" s="35"/>
    </row>
    <row r="74" spans="1:5" ht="12.75">
      <c r="A74" s="32"/>
      <c r="B74" s="33"/>
      <c r="C74" s="33"/>
      <c r="D74" s="34"/>
      <c r="E74" s="35"/>
    </row>
    <row r="75" spans="1:5" ht="12.75">
      <c r="A75" s="32"/>
      <c r="B75" s="33"/>
      <c r="C75" s="33"/>
      <c r="D75" s="34"/>
      <c r="E75" s="35"/>
    </row>
    <row r="76" spans="1:5" ht="12.75">
      <c r="A76" s="32"/>
      <c r="B76" s="33"/>
      <c r="C76" s="33"/>
      <c r="D76" s="34"/>
      <c r="E76" s="35"/>
    </row>
    <row r="77" spans="1:5" ht="12.75">
      <c r="A77" s="32"/>
      <c r="B77" s="33"/>
      <c r="C77" s="33"/>
      <c r="D77" s="34"/>
      <c r="E77" s="35"/>
    </row>
    <row r="78" spans="1:5" ht="12.75">
      <c r="A78" s="32"/>
      <c r="B78" s="33"/>
      <c r="C78" s="33"/>
      <c r="D78" s="34"/>
      <c r="E78" s="35"/>
    </row>
    <row r="79" spans="1:5" ht="15.75">
      <c r="A79" s="36"/>
      <c r="B79" s="36"/>
      <c r="C79" s="37"/>
      <c r="D79" s="34"/>
      <c r="E79" s="35"/>
    </row>
    <row r="80" spans="1:5" ht="15.75">
      <c r="A80" s="36" t="s">
        <v>53</v>
      </c>
      <c r="B80" s="36"/>
      <c r="C80" s="38" t="s">
        <v>54</v>
      </c>
      <c r="D80" s="34"/>
      <c r="E80" s="35"/>
    </row>
    <row r="81" spans="1:5" ht="15.75">
      <c r="A81" s="36"/>
      <c r="B81" s="36"/>
      <c r="C81" s="37"/>
      <c r="D81" s="39"/>
      <c r="E81" s="39"/>
    </row>
    <row r="82" spans="1:5" ht="12.75">
      <c r="A82" s="39"/>
      <c r="B82" s="39"/>
      <c r="C82" s="40"/>
      <c r="D82" s="39"/>
      <c r="E82" s="39"/>
    </row>
    <row r="83" spans="1:5" ht="12.75">
      <c r="A83" s="4"/>
      <c r="B83" s="4"/>
      <c r="C83" s="6"/>
      <c r="D83" s="4"/>
      <c r="E83" s="4"/>
    </row>
    <row r="84" spans="1:5" ht="12.75">
      <c r="A84" s="4"/>
      <c r="B84" s="4"/>
      <c r="C84" s="6"/>
      <c r="D84" s="4"/>
      <c r="E84" s="4"/>
    </row>
    <row r="85" spans="1:5" ht="12.75">
      <c r="A85" s="4"/>
      <c r="B85" s="4"/>
      <c r="C85" s="6"/>
      <c r="D85" s="4"/>
      <c r="E85" s="4"/>
    </row>
    <row r="86" spans="1:5" ht="12.75">
      <c r="A86" s="4"/>
      <c r="B86" s="4"/>
      <c r="C86" s="6"/>
      <c r="D86" s="4"/>
      <c r="E86" s="4"/>
    </row>
    <row r="87" spans="1:5" ht="12.75">
      <c r="A87" s="4"/>
      <c r="B87" s="4"/>
      <c r="C87" s="6"/>
      <c r="D87" s="4"/>
      <c r="E87" s="4"/>
    </row>
    <row r="88" spans="1:5" ht="12.75">
      <c r="A88" s="4"/>
      <c r="B88" s="4"/>
      <c r="C88" s="6"/>
      <c r="D88" s="4"/>
      <c r="E88" s="4"/>
    </row>
    <row r="89" spans="1:5" ht="12.75">
      <c r="A89" s="4"/>
      <c r="B89" s="4"/>
      <c r="C89" s="6"/>
      <c r="D89" s="4"/>
      <c r="E89" s="4"/>
    </row>
    <row r="90" spans="1:5" ht="12.75">
      <c r="A90" s="4"/>
      <c r="B90" s="4"/>
      <c r="C90" s="6"/>
      <c r="D90" s="4"/>
      <c r="E90" s="4"/>
    </row>
    <row r="91" spans="1:5" ht="12.75">
      <c r="A91" s="4"/>
      <c r="B91" s="4"/>
      <c r="C91" s="6"/>
      <c r="D91" s="4"/>
      <c r="E91" s="4"/>
    </row>
    <row r="92" spans="1:5" ht="12.75">
      <c r="A92" s="4"/>
      <c r="B92" s="4"/>
      <c r="C92" s="6"/>
      <c r="D92" s="4"/>
      <c r="E92" s="4"/>
    </row>
    <row r="93" spans="1:5" ht="12.75">
      <c r="A93" s="4"/>
      <c r="B93" s="4"/>
      <c r="C93" s="6"/>
      <c r="D93" s="4"/>
      <c r="E93" s="4"/>
    </row>
    <row r="94" spans="1:5" ht="12.75">
      <c r="A94" s="4"/>
      <c r="B94" s="4"/>
      <c r="C94" s="6"/>
      <c r="D94" s="4"/>
      <c r="E94" s="4"/>
    </row>
    <row r="95" spans="1:5" ht="12.75">
      <c r="A95" s="4"/>
      <c r="B95" s="4"/>
      <c r="C95" s="6"/>
      <c r="D95" s="4"/>
      <c r="E95" s="4"/>
    </row>
    <row r="96" spans="1:5" ht="12.75">
      <c r="A96" s="4"/>
      <c r="B96" s="4"/>
      <c r="C96" s="6"/>
      <c r="D96" s="4"/>
      <c r="E96" s="4"/>
    </row>
    <row r="97" spans="1:5" ht="12.75">
      <c r="A97" s="4"/>
      <c r="B97" s="4"/>
      <c r="C97" s="6"/>
      <c r="D97" s="4"/>
      <c r="E97" s="4"/>
    </row>
    <row r="98" spans="1:5" ht="12.75">
      <c r="A98" s="4"/>
      <c r="B98" s="4"/>
      <c r="C98" s="6"/>
      <c r="D98" s="4"/>
      <c r="E98" s="4"/>
    </row>
    <row r="99" spans="1:5" ht="12.75">
      <c r="A99" s="4"/>
      <c r="B99" s="4"/>
      <c r="C99" s="6"/>
      <c r="D99" s="4"/>
      <c r="E99" s="4"/>
    </row>
    <row r="100" spans="1:5" ht="12.75">
      <c r="A100" s="4"/>
      <c r="B100" s="4"/>
      <c r="C100" s="6"/>
      <c r="D100" s="4"/>
      <c r="E100" s="4"/>
    </row>
    <row r="101" spans="1:5" ht="12.75">
      <c r="A101" s="4"/>
      <c r="B101" s="4"/>
      <c r="C101" s="6"/>
      <c r="D101" s="4"/>
      <c r="E101" s="4"/>
    </row>
    <row r="102" spans="1:5" ht="12.75">
      <c r="A102" s="4"/>
      <c r="B102" s="4"/>
      <c r="C102" s="6"/>
      <c r="D102" s="4"/>
      <c r="E102" s="4"/>
    </row>
    <row r="103" spans="1:5" ht="12.75">
      <c r="A103" s="4"/>
      <c r="B103" s="4"/>
      <c r="C103" s="6"/>
      <c r="D103" s="4"/>
      <c r="E103" s="4"/>
    </row>
    <row r="104" spans="1:5" ht="12.75">
      <c r="A104" s="4"/>
      <c r="B104" s="4"/>
      <c r="C104" s="6"/>
      <c r="D104" s="4"/>
      <c r="E104" s="4"/>
    </row>
    <row r="105" spans="1:5" ht="12.75">
      <c r="A105" s="4"/>
      <c r="B105" s="4"/>
      <c r="C105" s="6"/>
      <c r="D105" s="4"/>
      <c r="E105" s="4"/>
    </row>
    <row r="106" spans="1:5" ht="12.75">
      <c r="A106" s="4"/>
      <c r="B106" s="4"/>
      <c r="C106" s="6"/>
      <c r="D106" s="4"/>
      <c r="E106" s="4"/>
    </row>
    <row r="107" spans="1:5" ht="12.75">
      <c r="A107" s="4"/>
      <c r="B107" s="4"/>
      <c r="C107" s="6"/>
      <c r="D107" s="4"/>
      <c r="E107" s="4"/>
    </row>
    <row r="108" spans="1:5" ht="12.75">
      <c r="A108" s="4"/>
      <c r="B108" s="4"/>
      <c r="C108" s="6"/>
      <c r="D108" s="4"/>
      <c r="E108" s="4"/>
    </row>
    <row r="109" spans="1:5" ht="12.75">
      <c r="A109" s="4"/>
      <c r="B109" s="4"/>
      <c r="C109" s="6"/>
      <c r="D109" s="4"/>
      <c r="E109" s="4"/>
    </row>
    <row r="110" spans="1:5" ht="12.75">
      <c r="A110" s="4"/>
      <c r="B110" s="4"/>
      <c r="C110" s="6"/>
      <c r="D110" s="4"/>
      <c r="E110" s="4"/>
    </row>
    <row r="111" spans="1:5" ht="12.75">
      <c r="A111" s="4"/>
      <c r="B111" s="4"/>
      <c r="C111" s="6"/>
      <c r="D111" s="4"/>
      <c r="E111" s="4"/>
    </row>
    <row r="112" spans="1:5" ht="12.75">
      <c r="A112" s="4"/>
      <c r="B112" s="4"/>
      <c r="C112" s="6"/>
      <c r="D112" s="4"/>
      <c r="E112" s="4"/>
    </row>
    <row r="113" spans="1:5" ht="12.75">
      <c r="A113" s="4"/>
      <c r="B113" s="4"/>
      <c r="C113" s="6"/>
      <c r="D113" s="4"/>
      <c r="E113" s="4"/>
    </row>
    <row r="114" spans="1:5" ht="12.75">
      <c r="A114" s="4"/>
      <c r="B114" s="4"/>
      <c r="C114" s="6"/>
      <c r="D114" s="4"/>
      <c r="E114" s="4"/>
    </row>
    <row r="115" spans="1:5" ht="12.75">
      <c r="A115" s="4"/>
      <c r="B115" s="4"/>
      <c r="C115" s="6"/>
      <c r="D115" s="4"/>
      <c r="E115" s="4"/>
    </row>
    <row r="116" spans="1:5" ht="12.75">
      <c r="A116" s="4"/>
      <c r="B116" s="4"/>
      <c r="C116" s="6"/>
      <c r="D116" s="4"/>
      <c r="E116" s="4"/>
    </row>
    <row r="117" spans="1:5" ht="12.75">
      <c r="A117" s="4"/>
      <c r="B117" s="4"/>
      <c r="C117" s="6"/>
      <c r="D117" s="4"/>
      <c r="E117" s="4"/>
    </row>
    <row r="118" spans="1:5" ht="12.75">
      <c r="A118" s="4"/>
      <c r="B118" s="4"/>
      <c r="C118" s="6"/>
      <c r="D118" s="4"/>
      <c r="E118" s="4"/>
    </row>
    <row r="119" spans="1:5" ht="12.75">
      <c r="A119" s="4"/>
      <c r="B119" s="4"/>
      <c r="C119" s="6"/>
      <c r="D119" s="4"/>
      <c r="E119" s="4"/>
    </row>
    <row r="120" spans="1:5" ht="12.75">
      <c r="A120" s="4"/>
      <c r="B120" s="4"/>
      <c r="C120" s="6"/>
      <c r="D120" s="4"/>
      <c r="E120" s="4"/>
    </row>
    <row r="121" spans="1:5" ht="12.75">
      <c r="A121" s="4"/>
      <c r="B121" s="4"/>
      <c r="C121" s="6"/>
      <c r="D121" s="4"/>
      <c r="E121" s="4"/>
    </row>
    <row r="122" spans="1:5" ht="12.75">
      <c r="A122" s="4"/>
      <c r="B122" s="4"/>
      <c r="C122" s="6"/>
      <c r="D122" s="4"/>
      <c r="E122" s="4"/>
    </row>
    <row r="123" spans="1:5" ht="12.75">
      <c r="A123" s="4"/>
      <c r="B123" s="4"/>
      <c r="C123" s="6"/>
      <c r="D123" s="4"/>
      <c r="E123" s="4"/>
    </row>
    <row r="664" ht="12.75">
      <c r="B664" t="s">
        <v>55</v>
      </c>
    </row>
  </sheetData>
  <mergeCells count="14">
    <mergeCell ref="A1:B1"/>
    <mergeCell ref="A2:B2"/>
    <mergeCell ref="A3:B3"/>
    <mergeCell ref="A4:B4"/>
    <mergeCell ref="A81:B81"/>
    <mergeCell ref="A11:E11"/>
    <mergeCell ref="A12:E12"/>
    <mergeCell ref="A10:E10"/>
    <mergeCell ref="A79:B79"/>
    <mergeCell ref="A80:B80"/>
    <mergeCell ref="C1:E1"/>
    <mergeCell ref="C2:E2"/>
    <mergeCell ref="C3:E3"/>
    <mergeCell ref="C4:E4"/>
  </mergeCells>
  <printOptions/>
  <pageMargins left="0.7874015748031497" right="0.3937007874015748" top="0.3937007874015748" bottom="0.1968503937007874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4"/>
  <sheetViews>
    <sheetView view="pageBreakPreview" zoomScaleSheetLayoutView="100" workbookViewId="0" topLeftCell="A4">
      <selection activeCell="C27" sqref="C27:E27"/>
    </sheetView>
  </sheetViews>
  <sheetFormatPr defaultColWidth="9.00390625" defaultRowHeight="12.75"/>
  <cols>
    <col min="1" max="1" width="4.875" style="0" customWidth="1"/>
    <col min="2" max="2" width="41.00390625" style="0" customWidth="1"/>
    <col min="3" max="3" width="32.75390625" style="0" customWidth="1"/>
    <col min="4" max="4" width="5.75390625" style="0" customWidth="1"/>
    <col min="5" max="5" width="8.00390625" style="0" customWidth="1"/>
  </cols>
  <sheetData>
    <row r="1" spans="1:5" ht="18.75">
      <c r="A1" s="1" t="s">
        <v>0</v>
      </c>
      <c r="B1" s="1"/>
      <c r="C1" s="2" t="s">
        <v>1</v>
      </c>
      <c r="D1" s="2"/>
      <c r="E1" s="2"/>
    </row>
    <row r="2" spans="1:5" ht="19.5">
      <c r="A2" s="1" t="s">
        <v>2</v>
      </c>
      <c r="B2" s="1"/>
      <c r="C2" s="3" t="s">
        <v>3</v>
      </c>
      <c r="D2" s="3"/>
      <c r="E2" s="3"/>
    </row>
    <row r="3" spans="1:5" ht="18.75">
      <c r="A3" s="1" t="s">
        <v>4</v>
      </c>
      <c r="B3" s="1"/>
      <c r="C3" s="2" t="s">
        <v>5</v>
      </c>
      <c r="D3" s="2"/>
      <c r="E3" s="2"/>
    </row>
    <row r="4" spans="1:5" ht="18.75">
      <c r="A4" s="1" t="s">
        <v>6</v>
      </c>
      <c r="B4" s="1"/>
      <c r="C4" s="2" t="s">
        <v>7</v>
      </c>
      <c r="D4" s="2"/>
      <c r="E4" s="2"/>
    </row>
    <row r="5" spans="1:5" ht="18.75">
      <c r="A5" s="4"/>
      <c r="B5" s="4"/>
      <c r="C5" s="5"/>
      <c r="D5" s="5"/>
      <c r="E5" s="5"/>
    </row>
    <row r="6" spans="1:5" ht="18.75">
      <c r="A6" s="4"/>
      <c r="B6" s="4"/>
      <c r="C6" s="5"/>
      <c r="D6" s="5"/>
      <c r="E6" s="5"/>
    </row>
    <row r="7" spans="1:5" ht="18.75">
      <c r="A7" s="4"/>
      <c r="B7" s="4"/>
      <c r="C7" s="5"/>
      <c r="D7" s="5"/>
      <c r="E7" s="5"/>
    </row>
    <row r="8" spans="1:5" ht="12.75">
      <c r="A8" s="4"/>
      <c r="B8" s="4"/>
      <c r="C8" s="6"/>
      <c r="D8" s="4"/>
      <c r="E8" s="4"/>
    </row>
    <row r="9" spans="1:5" ht="12.75">
      <c r="A9" s="4"/>
      <c r="B9" s="4"/>
      <c r="C9" s="6"/>
      <c r="D9" s="4"/>
      <c r="E9" s="4"/>
    </row>
    <row r="10" spans="1:5" ht="18.75">
      <c r="A10" s="7" t="s">
        <v>8</v>
      </c>
      <c r="B10" s="7"/>
      <c r="C10" s="7"/>
      <c r="D10" s="7"/>
      <c r="E10" s="7"/>
    </row>
    <row r="11" spans="1:5" ht="15.75">
      <c r="A11" s="8" t="s">
        <v>9</v>
      </c>
      <c r="B11" s="8"/>
      <c r="C11" s="8"/>
      <c r="D11" s="8"/>
      <c r="E11" s="8"/>
    </row>
    <row r="12" spans="1:5" ht="15.75">
      <c r="A12" s="8" t="s">
        <v>70</v>
      </c>
      <c r="B12" s="8"/>
      <c r="C12" s="8"/>
      <c r="D12" s="8"/>
      <c r="E12" s="8"/>
    </row>
    <row r="13" spans="1:5" ht="9" customHeight="1">
      <c r="A13" s="9"/>
      <c r="B13" s="9"/>
      <c r="C13" s="10"/>
      <c r="D13" s="9"/>
      <c r="E13" s="9"/>
    </row>
    <row r="14" spans="1:6" ht="31.5" customHeight="1">
      <c r="A14" s="11" t="s">
        <v>11</v>
      </c>
      <c r="B14" s="12" t="s">
        <v>12</v>
      </c>
      <c r="C14" s="13" t="s">
        <v>13</v>
      </c>
      <c r="D14" s="14" t="s">
        <v>14</v>
      </c>
      <c r="E14" s="13" t="s">
        <v>15</v>
      </c>
      <c r="F14" s="15"/>
    </row>
    <row r="15" spans="1:6" ht="51">
      <c r="A15" s="16">
        <v>1</v>
      </c>
      <c r="B15" s="17" t="s">
        <v>16</v>
      </c>
      <c r="C15" s="18" t="s">
        <v>17</v>
      </c>
      <c r="D15" s="19" t="s">
        <v>56</v>
      </c>
      <c r="E15" s="41">
        <v>13.5</v>
      </c>
      <c r="F15" s="15"/>
    </row>
    <row r="16" spans="1:6" ht="41.25" customHeight="1">
      <c r="A16" s="21">
        <v>2</v>
      </c>
      <c r="B16" s="17" t="s">
        <v>18</v>
      </c>
      <c r="C16" s="18" t="s">
        <v>19</v>
      </c>
      <c r="D16" s="19" t="s">
        <v>56</v>
      </c>
      <c r="E16" s="41">
        <v>18</v>
      </c>
      <c r="F16" s="15"/>
    </row>
    <row r="17" spans="1:6" ht="31.5" customHeight="1">
      <c r="A17" s="16">
        <v>3</v>
      </c>
      <c r="B17" s="17" t="s">
        <v>20</v>
      </c>
      <c r="C17" s="18" t="s">
        <v>21</v>
      </c>
      <c r="D17" s="19" t="s">
        <v>56</v>
      </c>
      <c r="E17" s="41">
        <f>(332+378.5)*5%</f>
        <v>35.525</v>
      </c>
      <c r="F17" s="15"/>
    </row>
    <row r="18" spans="1:6" ht="38.25">
      <c r="A18" s="21">
        <v>4</v>
      </c>
      <c r="B18" s="17" t="s">
        <v>22</v>
      </c>
      <c r="C18" s="18" t="s">
        <v>23</v>
      </c>
      <c r="D18" s="19" t="s">
        <v>56</v>
      </c>
      <c r="E18" s="41">
        <f>(1.5+4)*0.15</f>
        <v>0.825</v>
      </c>
      <c r="F18" s="15"/>
    </row>
    <row r="19" spans="1:6" ht="27.75" customHeight="1">
      <c r="A19" s="16">
        <v>5</v>
      </c>
      <c r="B19" s="17" t="s">
        <v>24</v>
      </c>
      <c r="C19" s="18" t="s">
        <v>25</v>
      </c>
      <c r="D19" s="19" t="s">
        <v>56</v>
      </c>
      <c r="E19" s="41">
        <f>(8*1.6+4.1*2.1)*9+2.2*2+2.7*1.2*16+0.6*4.1*8</f>
        <v>268.61</v>
      </c>
      <c r="F19" s="15"/>
    </row>
    <row r="20" spans="1:6" ht="38.25">
      <c r="A20" s="21">
        <v>6</v>
      </c>
      <c r="B20" s="17" t="s">
        <v>26</v>
      </c>
      <c r="C20" s="18" t="s">
        <v>27</v>
      </c>
      <c r="D20" s="19" t="s">
        <v>56</v>
      </c>
      <c r="E20" s="41">
        <f>(8+1.6*2+5.8)*1.1*9+(4.1*3+1.8)*1.1*9+(4.1+1.6+1.8+1.95+2.2+1.95)*1+(4.1+2.3+4.1)*1</f>
        <v>331.99</v>
      </c>
      <c r="F20" s="15"/>
    </row>
    <row r="21" spans="1:6" ht="38.25">
      <c r="A21" s="16">
        <v>7</v>
      </c>
      <c r="B21" s="22" t="s">
        <v>28</v>
      </c>
      <c r="C21" s="23" t="s">
        <v>29</v>
      </c>
      <c r="D21" s="24" t="s">
        <v>56</v>
      </c>
      <c r="E21" s="42">
        <v>378.5</v>
      </c>
      <c r="F21" s="15"/>
    </row>
    <row r="22" spans="1:6" ht="38.25">
      <c r="A22" s="21">
        <v>8</v>
      </c>
      <c r="B22" s="22" t="s">
        <v>30</v>
      </c>
      <c r="C22" s="23" t="s">
        <v>29</v>
      </c>
      <c r="D22" s="24" t="s">
        <v>56</v>
      </c>
      <c r="E22" s="42">
        <f>(8+1.6*2+5.8)*1.6*9+(4.1*3+1.8)*1.6*8+(4.1+2.3+4.1)*1.6-1.6*0.9*36-1.6*0.65*9-1.6*1.5</f>
        <v>378.48</v>
      </c>
      <c r="F22" s="15"/>
    </row>
    <row r="23" spans="1:6" ht="51">
      <c r="A23" s="16">
        <v>9</v>
      </c>
      <c r="B23" s="17" t="s">
        <v>31</v>
      </c>
      <c r="C23" s="18" t="s">
        <v>32</v>
      </c>
      <c r="D23" s="19" t="s">
        <v>56</v>
      </c>
      <c r="E23" s="41">
        <f>1.4*1.6*8+0.4*0.35*2*4+(8+1.6*2+5.8)*0.25*9+(4.1*3+1.8)*0.25*8+(4.1+2.3+4.1)*0.25-0.25*0.9*36-0.25*0.65*9-0.25*1.5</f>
        <v>78.1775</v>
      </c>
      <c r="F23" s="15"/>
    </row>
    <row r="24" spans="1:6" ht="27.75" customHeight="1">
      <c r="A24" s="21">
        <v>10</v>
      </c>
      <c r="B24" s="17" t="s">
        <v>33</v>
      </c>
      <c r="C24" s="18" t="s">
        <v>34</v>
      </c>
      <c r="D24" s="19" t="s">
        <v>56</v>
      </c>
      <c r="E24" s="41">
        <f>2.7*16*0.25+1.2*0.4</f>
        <v>11.280000000000001</v>
      </c>
      <c r="F24" s="15"/>
    </row>
    <row r="25" spans="1:6" ht="38.25">
      <c r="A25" s="21">
        <v>11</v>
      </c>
      <c r="B25" s="17" t="s">
        <v>35</v>
      </c>
      <c r="C25" s="18" t="s">
        <v>36</v>
      </c>
      <c r="D25" s="19" t="s">
        <v>56</v>
      </c>
      <c r="E25" s="41">
        <v>48</v>
      </c>
      <c r="F25" s="15"/>
    </row>
    <row r="26" spans="1:6" ht="38.25">
      <c r="A26" s="16">
        <v>12</v>
      </c>
      <c r="B26" s="17" t="s">
        <v>37</v>
      </c>
      <c r="C26" s="18" t="s">
        <v>38</v>
      </c>
      <c r="D26" s="19" t="s">
        <v>56</v>
      </c>
      <c r="E26" s="41">
        <f>2*1.3*2.4</f>
        <v>6.24</v>
      </c>
      <c r="F26" s="15"/>
    </row>
    <row r="27" spans="1:6" ht="38.25">
      <c r="A27" s="21">
        <v>13</v>
      </c>
      <c r="B27" s="17" t="s">
        <v>39</v>
      </c>
      <c r="C27" s="18" t="s">
        <v>71</v>
      </c>
      <c r="D27" s="19" t="s">
        <v>56</v>
      </c>
      <c r="E27" s="41">
        <f>1.5*2*2.4+2*0.9*2+(0.65+4)*0.4*9</f>
        <v>27.54</v>
      </c>
      <c r="F27" s="15"/>
    </row>
    <row r="28" spans="1:6" ht="38.25">
      <c r="A28" s="26">
        <v>14</v>
      </c>
      <c r="B28" s="27" t="s">
        <v>41</v>
      </c>
      <c r="C28" s="28" t="s">
        <v>42</v>
      </c>
      <c r="D28" s="19" t="s">
        <v>56</v>
      </c>
      <c r="E28" s="43">
        <f>0.15*2*2*1.9+1*2.3+0.15*2*1*4</f>
        <v>4.64</v>
      </c>
      <c r="F28" s="15"/>
    </row>
    <row r="29" spans="1:6" ht="38.25">
      <c r="A29" s="26">
        <v>15</v>
      </c>
      <c r="B29" s="30" t="s">
        <v>43</v>
      </c>
      <c r="C29" s="18" t="s">
        <v>44</v>
      </c>
      <c r="D29" s="19" t="s">
        <v>56</v>
      </c>
      <c r="E29" s="44">
        <f>(2.7*16+1.2)*0.95*0.5+(2.3+2.1)*1.2*0.5+0.5*2*1</f>
        <v>24.730000000000004</v>
      </c>
      <c r="F29" s="15"/>
    </row>
    <row r="30" spans="1:6" ht="28.5" customHeight="1">
      <c r="A30" s="26">
        <v>16</v>
      </c>
      <c r="B30" s="30" t="s">
        <v>45</v>
      </c>
      <c r="C30" s="18" t="s">
        <v>46</v>
      </c>
      <c r="D30" s="19" t="s">
        <v>56</v>
      </c>
      <c r="E30" s="44">
        <f>(2.7*16+1.2)*0.1</f>
        <v>4.44</v>
      </c>
      <c r="F30" s="15"/>
    </row>
    <row r="31" spans="1:6" ht="38.25">
      <c r="A31" s="26">
        <v>17</v>
      </c>
      <c r="B31" s="30" t="s">
        <v>47</v>
      </c>
      <c r="C31" s="18" t="s">
        <v>48</v>
      </c>
      <c r="D31" s="19" t="s">
        <v>56</v>
      </c>
      <c r="E31" s="44">
        <f>0.9*1*18+5.5*0.95</f>
        <v>21.424999999999997</v>
      </c>
      <c r="F31" s="15"/>
    </row>
    <row r="32" spans="1:5" ht="38.25">
      <c r="A32" s="26">
        <v>18</v>
      </c>
      <c r="B32" s="30" t="s">
        <v>65</v>
      </c>
      <c r="C32" s="18" t="s">
        <v>66</v>
      </c>
      <c r="D32" s="19" t="s">
        <v>56</v>
      </c>
      <c r="E32" s="44">
        <f>0.36*49.6+0.13*23.5+0.11*2.3+1.6*0.55</f>
        <v>22.043999999999997</v>
      </c>
    </row>
    <row r="33" spans="1:5" ht="12.75">
      <c r="A33" s="32"/>
      <c r="B33" s="33"/>
      <c r="C33" s="33"/>
      <c r="D33" s="34"/>
      <c r="E33" s="35"/>
    </row>
    <row r="34" spans="1:5" ht="12.75">
      <c r="A34" s="32"/>
      <c r="B34" s="33"/>
      <c r="C34" s="33"/>
      <c r="D34" s="34"/>
      <c r="E34" s="35"/>
    </row>
    <row r="35" spans="1:5" ht="12.75">
      <c r="A35" s="32"/>
      <c r="B35" s="33"/>
      <c r="C35" s="33"/>
      <c r="D35" s="34"/>
      <c r="E35" s="35"/>
    </row>
    <row r="36" spans="1:5" ht="12.75">
      <c r="A36" s="32"/>
      <c r="B36" s="33"/>
      <c r="C36" s="33"/>
      <c r="D36" s="34"/>
      <c r="E36" s="35"/>
    </row>
    <row r="37" spans="1:5" ht="12.75">
      <c r="A37" s="32"/>
      <c r="B37" s="33"/>
      <c r="C37" s="33"/>
      <c r="D37" s="34"/>
      <c r="E37" s="35"/>
    </row>
    <row r="38" spans="1:5" ht="12.75">
      <c r="A38" s="32"/>
      <c r="B38" s="33"/>
      <c r="C38" s="33"/>
      <c r="D38" s="34"/>
      <c r="E38" s="35"/>
    </row>
    <row r="39" spans="1:5" ht="12.75">
      <c r="A39" s="32"/>
      <c r="B39" s="33"/>
      <c r="C39" s="33"/>
      <c r="D39" s="34"/>
      <c r="E39" s="35"/>
    </row>
    <row r="40" spans="1:5" ht="12.75">
      <c r="A40" s="32"/>
      <c r="B40" s="33"/>
      <c r="C40" s="33"/>
      <c r="D40" s="34"/>
      <c r="E40" s="35"/>
    </row>
    <row r="41" spans="1:5" ht="12.75">
      <c r="A41" s="32"/>
      <c r="B41" s="33"/>
      <c r="C41" s="33"/>
      <c r="D41" s="34"/>
      <c r="E41" s="35"/>
    </row>
    <row r="42" spans="1:5" ht="12.75">
      <c r="A42" s="32"/>
      <c r="B42" s="33"/>
      <c r="C42" s="33"/>
      <c r="D42" s="34"/>
      <c r="E42" s="35"/>
    </row>
    <row r="43" spans="1:5" ht="12.75">
      <c r="A43" s="32"/>
      <c r="B43" s="33"/>
      <c r="C43" s="33"/>
      <c r="D43" s="34"/>
      <c r="E43" s="35"/>
    </row>
    <row r="44" spans="1:5" ht="12.75">
      <c r="A44" s="32"/>
      <c r="B44" s="33"/>
      <c r="C44" s="33"/>
      <c r="D44" s="34"/>
      <c r="E44" s="35"/>
    </row>
    <row r="45" spans="1:5" ht="12.75">
      <c r="A45" s="32"/>
      <c r="B45" s="33"/>
      <c r="C45" s="33"/>
      <c r="D45" s="34"/>
      <c r="E45" s="35"/>
    </row>
    <row r="46" spans="1:5" ht="12.75">
      <c r="A46" s="32"/>
      <c r="B46" s="33"/>
      <c r="C46" s="33"/>
      <c r="D46" s="34"/>
      <c r="E46" s="35"/>
    </row>
    <row r="47" spans="1:5" ht="12.75">
      <c r="A47" s="32"/>
      <c r="B47" s="33"/>
      <c r="C47" s="33"/>
      <c r="D47" s="34"/>
      <c r="E47" s="35"/>
    </row>
    <row r="48" spans="1:5" ht="12.75">
      <c r="A48" s="32"/>
      <c r="B48" s="33"/>
      <c r="C48" s="33"/>
      <c r="D48" s="34"/>
      <c r="E48" s="35"/>
    </row>
    <row r="49" spans="1:5" ht="12.75">
      <c r="A49" s="32"/>
      <c r="B49" s="33"/>
      <c r="C49" s="33"/>
      <c r="D49" s="34"/>
      <c r="E49" s="35"/>
    </row>
    <row r="50" spans="1:5" ht="12.75">
      <c r="A50" s="32"/>
      <c r="B50" s="33"/>
      <c r="C50" s="33"/>
      <c r="D50" s="34"/>
      <c r="E50" s="35"/>
    </row>
    <row r="51" spans="1:5" ht="12.75">
      <c r="A51" s="32"/>
      <c r="B51" s="33"/>
      <c r="C51" s="33"/>
      <c r="D51" s="34"/>
      <c r="E51" s="35"/>
    </row>
    <row r="52" spans="1:5" ht="12.75">
      <c r="A52" s="32"/>
      <c r="B52" s="33"/>
      <c r="C52" s="33"/>
      <c r="D52" s="34"/>
      <c r="E52" s="35"/>
    </row>
    <row r="53" spans="1:5" ht="12.75">
      <c r="A53" s="32"/>
      <c r="B53" s="33"/>
      <c r="C53" s="33"/>
      <c r="D53" s="34"/>
      <c r="E53" s="35"/>
    </row>
    <row r="54" spans="1:5" ht="12.75">
      <c r="A54" s="32"/>
      <c r="B54" s="33"/>
      <c r="C54" s="33"/>
      <c r="D54" s="34"/>
      <c r="E54" s="35"/>
    </row>
    <row r="55" spans="1:5" ht="12.75">
      <c r="A55" s="32"/>
      <c r="B55" s="33"/>
      <c r="C55" s="33"/>
      <c r="D55" s="34"/>
      <c r="E55" s="35"/>
    </row>
    <row r="56" spans="1:5" ht="12.75">
      <c r="A56" s="32"/>
      <c r="B56" s="33"/>
      <c r="C56" s="33"/>
      <c r="D56" s="34"/>
      <c r="E56" s="35"/>
    </row>
    <row r="57" spans="1:5" ht="12.75">
      <c r="A57" s="32"/>
      <c r="B57" s="33"/>
      <c r="C57" s="33"/>
      <c r="D57" s="34"/>
      <c r="E57" s="35"/>
    </row>
    <row r="58" spans="1:5" ht="12.75">
      <c r="A58" s="32"/>
      <c r="B58" s="33"/>
      <c r="C58" s="33"/>
      <c r="D58" s="34"/>
      <c r="E58" s="35"/>
    </row>
    <row r="59" spans="1:5" ht="12.75">
      <c r="A59" s="32"/>
      <c r="B59" s="33"/>
      <c r="C59" s="33"/>
      <c r="D59" s="34"/>
      <c r="E59" s="35"/>
    </row>
    <row r="60" spans="1:5" ht="12.75">
      <c r="A60" s="32"/>
      <c r="B60" s="33"/>
      <c r="C60" s="33"/>
      <c r="D60" s="34"/>
      <c r="E60" s="35"/>
    </row>
    <row r="61" spans="1:5" ht="12.75">
      <c r="A61" s="32"/>
      <c r="B61" s="33"/>
      <c r="C61" s="33"/>
      <c r="D61" s="34"/>
      <c r="E61" s="35"/>
    </row>
    <row r="62" spans="1:5" ht="12.75">
      <c r="A62" s="32"/>
      <c r="B62" s="33"/>
      <c r="C62" s="33"/>
      <c r="D62" s="34"/>
      <c r="E62" s="35"/>
    </row>
    <row r="63" spans="1:5" ht="12.75">
      <c r="A63" s="32"/>
      <c r="B63" s="33"/>
      <c r="C63" s="33"/>
      <c r="D63" s="34"/>
      <c r="E63" s="35"/>
    </row>
    <row r="64" spans="1:5" ht="12.75">
      <c r="A64" s="32"/>
      <c r="B64" s="33"/>
      <c r="C64" s="33"/>
      <c r="D64" s="34"/>
      <c r="E64" s="35"/>
    </row>
    <row r="65" spans="1:5" ht="12.75">
      <c r="A65" s="32"/>
      <c r="B65" s="33"/>
      <c r="C65" s="33"/>
      <c r="D65" s="34"/>
      <c r="E65" s="35"/>
    </row>
    <row r="66" spans="1:5" ht="12.75">
      <c r="A66" s="32"/>
      <c r="B66" s="33"/>
      <c r="C66" s="33"/>
      <c r="D66" s="34"/>
      <c r="E66" s="35"/>
    </row>
    <row r="67" spans="1:5" ht="12.75">
      <c r="A67" s="32"/>
      <c r="B67" s="33"/>
      <c r="C67" s="33"/>
      <c r="D67" s="34"/>
      <c r="E67" s="35"/>
    </row>
    <row r="68" spans="1:5" ht="12.75">
      <c r="A68" s="32"/>
      <c r="B68" s="33"/>
      <c r="C68" s="33"/>
      <c r="D68" s="34"/>
      <c r="E68" s="35"/>
    </row>
    <row r="69" spans="1:5" ht="12.75">
      <c r="A69" s="32"/>
      <c r="B69" s="33"/>
      <c r="C69" s="33"/>
      <c r="D69" s="34"/>
      <c r="E69" s="35"/>
    </row>
    <row r="70" spans="1:5" ht="12.75">
      <c r="A70" s="32"/>
      <c r="B70" s="33"/>
      <c r="C70" s="33"/>
      <c r="D70" s="34"/>
      <c r="E70" s="35"/>
    </row>
    <row r="71" spans="1:5" ht="12.75">
      <c r="A71" s="32"/>
      <c r="B71" s="33"/>
      <c r="C71" s="33"/>
      <c r="D71" s="34"/>
      <c r="E71" s="35"/>
    </row>
    <row r="72" spans="1:5" ht="12.75">
      <c r="A72" s="32"/>
      <c r="B72" s="33"/>
      <c r="C72" s="33"/>
      <c r="D72" s="34"/>
      <c r="E72" s="35"/>
    </row>
    <row r="73" spans="1:5" ht="12.75">
      <c r="A73" s="32"/>
      <c r="B73" s="33"/>
      <c r="C73" s="33"/>
      <c r="D73" s="34"/>
      <c r="E73" s="35"/>
    </row>
    <row r="74" spans="1:5" ht="12.75">
      <c r="A74" s="32"/>
      <c r="B74" s="33"/>
      <c r="C74" s="33"/>
      <c r="D74" s="34"/>
      <c r="E74" s="35"/>
    </row>
    <row r="75" spans="1:5" ht="12.75">
      <c r="A75" s="32"/>
      <c r="B75" s="33"/>
      <c r="C75" s="33"/>
      <c r="D75" s="34"/>
      <c r="E75" s="35"/>
    </row>
    <row r="76" spans="1:5" ht="12.75">
      <c r="A76" s="32"/>
      <c r="B76" s="33"/>
      <c r="C76" s="33"/>
      <c r="D76" s="34"/>
      <c r="E76" s="35"/>
    </row>
    <row r="77" spans="1:5" ht="12.75">
      <c r="A77" s="32"/>
      <c r="B77" s="33"/>
      <c r="C77" s="33"/>
      <c r="D77" s="34"/>
      <c r="E77" s="35"/>
    </row>
    <row r="78" spans="1:5" ht="12.75">
      <c r="A78" s="32"/>
      <c r="B78" s="33"/>
      <c r="C78" s="33"/>
      <c r="D78" s="34"/>
      <c r="E78" s="35"/>
    </row>
    <row r="79" spans="1:5" ht="15.75">
      <c r="A79" s="36"/>
      <c r="B79" s="36"/>
      <c r="C79" s="37"/>
      <c r="D79" s="34"/>
      <c r="E79" s="35"/>
    </row>
    <row r="80" spans="1:5" ht="15.75">
      <c r="A80" s="36" t="s">
        <v>53</v>
      </c>
      <c r="B80" s="36"/>
      <c r="C80" s="38" t="s">
        <v>54</v>
      </c>
      <c r="D80" s="34"/>
      <c r="E80" s="35"/>
    </row>
    <row r="81" spans="1:5" ht="15.75">
      <c r="A81" s="36"/>
      <c r="B81" s="36"/>
      <c r="C81" s="37"/>
      <c r="D81" s="39"/>
      <c r="E81" s="39"/>
    </row>
    <row r="82" spans="1:5" ht="12.75">
      <c r="A82" s="39"/>
      <c r="B82" s="39"/>
      <c r="C82" s="40"/>
      <c r="D82" s="39"/>
      <c r="E82" s="39"/>
    </row>
    <row r="83" spans="1:5" ht="12.75">
      <c r="A83" s="4"/>
      <c r="B83" s="4"/>
      <c r="C83" s="6"/>
      <c r="D83" s="4"/>
      <c r="E83" s="4"/>
    </row>
    <row r="84" spans="1:5" ht="12.75">
      <c r="A84" s="4"/>
      <c r="B84" s="4"/>
      <c r="C84" s="6"/>
      <c r="D84" s="4"/>
      <c r="E84" s="4"/>
    </row>
    <row r="85" spans="1:5" ht="12.75">
      <c r="A85" s="4"/>
      <c r="B85" s="4"/>
      <c r="C85" s="6"/>
      <c r="D85" s="4"/>
      <c r="E85" s="4"/>
    </row>
    <row r="86" spans="1:5" ht="12.75">
      <c r="A86" s="4"/>
      <c r="B86" s="4"/>
      <c r="C86" s="6"/>
      <c r="D86" s="4"/>
      <c r="E86" s="4"/>
    </row>
    <row r="87" spans="1:5" ht="12.75">
      <c r="A87" s="4"/>
      <c r="B87" s="4"/>
      <c r="C87" s="6"/>
      <c r="D87" s="4"/>
      <c r="E87" s="4"/>
    </row>
    <row r="88" spans="1:5" ht="12.75">
      <c r="A88" s="4"/>
      <c r="B88" s="4"/>
      <c r="C88" s="6"/>
      <c r="D88" s="4"/>
      <c r="E88" s="4"/>
    </row>
    <row r="89" spans="1:5" ht="12.75">
      <c r="A89" s="4"/>
      <c r="B89" s="4"/>
      <c r="C89" s="6"/>
      <c r="D89" s="4"/>
      <c r="E89" s="4"/>
    </row>
    <row r="90" spans="1:5" ht="12.75">
      <c r="A90" s="4"/>
      <c r="B90" s="4"/>
      <c r="C90" s="6"/>
      <c r="D90" s="4"/>
      <c r="E90" s="4"/>
    </row>
    <row r="91" spans="1:5" ht="12.75">
      <c r="A91" s="4"/>
      <c r="B91" s="4"/>
      <c r="C91" s="6"/>
      <c r="D91" s="4"/>
      <c r="E91" s="4"/>
    </row>
    <row r="92" spans="1:5" ht="12.75">
      <c r="A92" s="4"/>
      <c r="B92" s="4"/>
      <c r="C92" s="6"/>
      <c r="D92" s="4"/>
      <c r="E92" s="4"/>
    </row>
    <row r="93" spans="1:5" ht="12.75">
      <c r="A93" s="4"/>
      <c r="B93" s="4"/>
      <c r="C93" s="6"/>
      <c r="D93" s="4"/>
      <c r="E93" s="4"/>
    </row>
    <row r="94" spans="1:5" ht="12.75">
      <c r="A94" s="4"/>
      <c r="B94" s="4"/>
      <c r="C94" s="6"/>
      <c r="D94" s="4"/>
      <c r="E94" s="4"/>
    </row>
    <row r="95" spans="1:5" ht="12.75">
      <c r="A95" s="4"/>
      <c r="B95" s="4"/>
      <c r="C95" s="6"/>
      <c r="D95" s="4"/>
      <c r="E95" s="4"/>
    </row>
    <row r="96" spans="1:5" ht="12.75">
      <c r="A96" s="4"/>
      <c r="B96" s="4"/>
      <c r="C96" s="6"/>
      <c r="D96" s="4"/>
      <c r="E96" s="4"/>
    </row>
    <row r="97" spans="1:5" ht="12.75">
      <c r="A97" s="4"/>
      <c r="B97" s="4"/>
      <c r="C97" s="6"/>
      <c r="D97" s="4"/>
      <c r="E97" s="4"/>
    </row>
    <row r="98" spans="1:5" ht="12.75">
      <c r="A98" s="4"/>
      <c r="B98" s="4"/>
      <c r="C98" s="6"/>
      <c r="D98" s="4"/>
      <c r="E98" s="4"/>
    </row>
    <row r="99" spans="1:5" ht="12.75">
      <c r="A99" s="4"/>
      <c r="B99" s="4"/>
      <c r="C99" s="6"/>
      <c r="D99" s="4"/>
      <c r="E99" s="4"/>
    </row>
    <row r="100" spans="1:5" ht="12.75">
      <c r="A100" s="4"/>
      <c r="B100" s="4"/>
      <c r="C100" s="6"/>
      <c r="D100" s="4"/>
      <c r="E100" s="4"/>
    </row>
    <row r="101" spans="1:5" ht="12.75">
      <c r="A101" s="4"/>
      <c r="B101" s="4"/>
      <c r="C101" s="6"/>
      <c r="D101" s="4"/>
      <c r="E101" s="4"/>
    </row>
    <row r="102" spans="1:5" ht="12.75">
      <c r="A102" s="4"/>
      <c r="B102" s="4"/>
      <c r="C102" s="6"/>
      <c r="D102" s="4"/>
      <c r="E102" s="4"/>
    </row>
    <row r="103" spans="1:5" ht="12.75">
      <c r="A103" s="4"/>
      <c r="B103" s="4"/>
      <c r="C103" s="6"/>
      <c r="D103" s="4"/>
      <c r="E103" s="4"/>
    </row>
    <row r="104" spans="1:5" ht="12.75">
      <c r="A104" s="4"/>
      <c r="B104" s="4"/>
      <c r="C104" s="6"/>
      <c r="D104" s="4"/>
      <c r="E104" s="4"/>
    </row>
    <row r="105" spans="1:5" ht="12.75">
      <c r="A105" s="4"/>
      <c r="B105" s="4"/>
      <c r="C105" s="6"/>
      <c r="D105" s="4"/>
      <c r="E105" s="4"/>
    </row>
    <row r="106" spans="1:5" ht="12.75">
      <c r="A106" s="4"/>
      <c r="B106" s="4"/>
      <c r="C106" s="6"/>
      <c r="D106" s="4"/>
      <c r="E106" s="4"/>
    </row>
    <row r="107" spans="1:5" ht="12.75">
      <c r="A107" s="4"/>
      <c r="B107" s="4"/>
      <c r="C107" s="6"/>
      <c r="D107" s="4"/>
      <c r="E107" s="4"/>
    </row>
    <row r="108" spans="1:5" ht="12.75">
      <c r="A108" s="4"/>
      <c r="B108" s="4"/>
      <c r="C108" s="6"/>
      <c r="D108" s="4"/>
      <c r="E108" s="4"/>
    </row>
    <row r="109" spans="1:5" ht="12.75">
      <c r="A109" s="4"/>
      <c r="B109" s="4"/>
      <c r="C109" s="6"/>
      <c r="D109" s="4"/>
      <c r="E109" s="4"/>
    </row>
    <row r="110" spans="1:5" ht="12.75">
      <c r="A110" s="4"/>
      <c r="B110" s="4"/>
      <c r="C110" s="6"/>
      <c r="D110" s="4"/>
      <c r="E110" s="4"/>
    </row>
    <row r="111" spans="1:5" ht="12.75">
      <c r="A111" s="4"/>
      <c r="B111" s="4"/>
      <c r="C111" s="6"/>
      <c r="D111" s="4"/>
      <c r="E111" s="4"/>
    </row>
    <row r="112" spans="1:5" ht="12.75">
      <c r="A112" s="4"/>
      <c r="B112" s="4"/>
      <c r="C112" s="6"/>
      <c r="D112" s="4"/>
      <c r="E112" s="4"/>
    </row>
    <row r="113" spans="1:5" ht="12.75">
      <c r="A113" s="4"/>
      <c r="B113" s="4"/>
      <c r="C113" s="6"/>
      <c r="D113" s="4"/>
      <c r="E113" s="4"/>
    </row>
    <row r="114" spans="1:5" ht="12.75">
      <c r="A114" s="4"/>
      <c r="B114" s="4"/>
      <c r="C114" s="6"/>
      <c r="D114" s="4"/>
      <c r="E114" s="4"/>
    </row>
    <row r="115" spans="1:5" ht="12.75">
      <c r="A115" s="4"/>
      <c r="B115" s="4"/>
      <c r="C115" s="6"/>
      <c r="D115" s="4"/>
      <c r="E115" s="4"/>
    </row>
    <row r="116" spans="1:5" ht="12.75">
      <c r="A116" s="4"/>
      <c r="B116" s="4"/>
      <c r="C116" s="6"/>
      <c r="D116" s="4"/>
      <c r="E116" s="4"/>
    </row>
    <row r="117" spans="1:5" ht="12.75">
      <c r="A117" s="4"/>
      <c r="B117" s="4"/>
      <c r="C117" s="6"/>
      <c r="D117" s="4"/>
      <c r="E117" s="4"/>
    </row>
    <row r="118" spans="1:5" ht="12.75">
      <c r="A118" s="4"/>
      <c r="B118" s="4"/>
      <c r="C118" s="6"/>
      <c r="D118" s="4"/>
      <c r="E118" s="4"/>
    </row>
    <row r="119" spans="1:5" ht="12.75">
      <c r="A119" s="4"/>
      <c r="B119" s="4"/>
      <c r="C119" s="6"/>
      <c r="D119" s="4"/>
      <c r="E119" s="4"/>
    </row>
    <row r="120" spans="1:5" ht="12.75">
      <c r="A120" s="4"/>
      <c r="B120" s="4"/>
      <c r="C120" s="6"/>
      <c r="D120" s="4"/>
      <c r="E120" s="4"/>
    </row>
    <row r="121" spans="1:5" ht="12.75">
      <c r="A121" s="4"/>
      <c r="B121" s="4"/>
      <c r="C121" s="6"/>
      <c r="D121" s="4"/>
      <c r="E121" s="4"/>
    </row>
    <row r="122" spans="1:5" ht="12.75">
      <c r="A122" s="4"/>
      <c r="B122" s="4"/>
      <c r="C122" s="6"/>
      <c r="D122" s="4"/>
      <c r="E122" s="4"/>
    </row>
    <row r="123" spans="1:5" ht="12.75">
      <c r="A123" s="4"/>
      <c r="B123" s="4"/>
      <c r="C123" s="6"/>
      <c r="D123" s="4"/>
      <c r="E123" s="4"/>
    </row>
    <row r="664" ht="12.75">
      <c r="B664" t="s">
        <v>55</v>
      </c>
    </row>
  </sheetData>
  <mergeCells count="14">
    <mergeCell ref="A1:B1"/>
    <mergeCell ref="A2:B2"/>
    <mergeCell ref="A3:B3"/>
    <mergeCell ref="A4:B4"/>
    <mergeCell ref="A81:B81"/>
    <mergeCell ref="A11:E11"/>
    <mergeCell ref="A12:E12"/>
    <mergeCell ref="A10:E10"/>
    <mergeCell ref="A79:B79"/>
    <mergeCell ref="A80:B80"/>
    <mergeCell ref="C1:E1"/>
    <mergeCell ref="C2:E2"/>
    <mergeCell ref="C3:E3"/>
    <mergeCell ref="C4:E4"/>
  </mergeCells>
  <printOptions/>
  <pageMargins left="0.7874015748031497" right="0.3937007874015748" top="0.3937007874015748" bottom="0.1968503937007874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64"/>
  <sheetViews>
    <sheetView view="pageBreakPreview" zoomScaleSheetLayoutView="100" workbookViewId="0" topLeftCell="A1">
      <selection activeCell="C72" sqref="C72"/>
    </sheetView>
  </sheetViews>
  <sheetFormatPr defaultColWidth="9.00390625" defaultRowHeight="12.75"/>
  <cols>
    <col min="1" max="1" width="4.875" style="0" customWidth="1"/>
    <col min="2" max="2" width="41.00390625" style="0" customWidth="1"/>
    <col min="3" max="3" width="32.75390625" style="0" customWidth="1"/>
    <col min="4" max="4" width="5.75390625" style="0" customWidth="1"/>
    <col min="5" max="5" width="8.00390625" style="0" customWidth="1"/>
  </cols>
  <sheetData>
    <row r="1" spans="1:5" ht="18.75">
      <c r="A1" s="1" t="s">
        <v>0</v>
      </c>
      <c r="B1" s="1"/>
      <c r="C1" s="2" t="s">
        <v>1</v>
      </c>
      <c r="D1" s="2"/>
      <c r="E1" s="2"/>
    </row>
    <row r="2" spans="1:5" ht="19.5">
      <c r="A2" s="1" t="s">
        <v>2</v>
      </c>
      <c r="B2" s="1"/>
      <c r="C2" s="3" t="s">
        <v>3</v>
      </c>
      <c r="D2" s="3"/>
      <c r="E2" s="3"/>
    </row>
    <row r="3" spans="1:5" ht="18.75">
      <c r="A3" s="1" t="s">
        <v>4</v>
      </c>
      <c r="B3" s="1"/>
      <c r="C3" s="2" t="s">
        <v>5</v>
      </c>
      <c r="D3" s="2"/>
      <c r="E3" s="2"/>
    </row>
    <row r="4" spans="1:5" ht="18.75">
      <c r="A4" s="1" t="s">
        <v>6</v>
      </c>
      <c r="B4" s="1"/>
      <c r="C4" s="2" t="s">
        <v>7</v>
      </c>
      <c r="D4" s="2"/>
      <c r="E4" s="2"/>
    </row>
    <row r="5" spans="1:5" ht="18.75">
      <c r="A5" s="4"/>
      <c r="B5" s="4"/>
      <c r="C5" s="5"/>
      <c r="D5" s="5"/>
      <c r="E5" s="5"/>
    </row>
    <row r="6" spans="1:5" ht="18.75">
      <c r="A6" s="4"/>
      <c r="B6" s="4"/>
      <c r="C6" s="5"/>
      <c r="D6" s="5"/>
      <c r="E6" s="5"/>
    </row>
    <row r="7" spans="1:5" ht="18.75">
      <c r="A7" s="4"/>
      <c r="B7" s="4"/>
      <c r="C7" s="5"/>
      <c r="D7" s="5"/>
      <c r="E7" s="5"/>
    </row>
    <row r="8" spans="1:5" ht="12.75">
      <c r="A8" s="4"/>
      <c r="B8" s="4"/>
      <c r="C8" s="6"/>
      <c r="D8" s="4"/>
      <c r="E8" s="4"/>
    </row>
    <row r="9" spans="1:5" ht="12.75">
      <c r="A9" s="4"/>
      <c r="B9" s="4"/>
      <c r="C9" s="6"/>
      <c r="D9" s="4"/>
      <c r="E9" s="4"/>
    </row>
    <row r="10" spans="1:5" ht="18.75">
      <c r="A10" s="7" t="s">
        <v>8</v>
      </c>
      <c r="B10" s="7"/>
      <c r="C10" s="7"/>
      <c r="D10" s="7"/>
      <c r="E10" s="7"/>
    </row>
    <row r="11" spans="1:5" ht="15.75">
      <c r="A11" s="8" t="s">
        <v>9</v>
      </c>
      <c r="B11" s="8"/>
      <c r="C11" s="8"/>
      <c r="D11" s="8"/>
      <c r="E11" s="8"/>
    </row>
    <row r="12" spans="1:5" ht="15.75">
      <c r="A12" s="8" t="s">
        <v>72</v>
      </c>
      <c r="B12" s="8"/>
      <c r="C12" s="8"/>
      <c r="D12" s="8"/>
      <c r="E12" s="8"/>
    </row>
    <row r="13" spans="1:5" ht="9" customHeight="1">
      <c r="A13" s="9"/>
      <c r="B13" s="9"/>
      <c r="C13" s="10"/>
      <c r="D13" s="9"/>
      <c r="E13" s="9"/>
    </row>
    <row r="14" spans="1:6" ht="31.5" customHeight="1">
      <c r="A14" s="11" t="s">
        <v>11</v>
      </c>
      <c r="B14" s="12" t="s">
        <v>12</v>
      </c>
      <c r="C14" s="13" t="s">
        <v>13</v>
      </c>
      <c r="D14" s="14" t="s">
        <v>14</v>
      </c>
      <c r="E14" s="13" t="s">
        <v>15</v>
      </c>
      <c r="F14" s="15"/>
    </row>
    <row r="15" spans="1:6" ht="51">
      <c r="A15" s="16">
        <v>1</v>
      </c>
      <c r="B15" s="17" t="s">
        <v>16</v>
      </c>
      <c r="C15" s="18" t="s">
        <v>17</v>
      </c>
      <c r="D15" s="19" t="s">
        <v>56</v>
      </c>
      <c r="E15" s="41">
        <v>13.5</v>
      </c>
      <c r="F15" s="15"/>
    </row>
    <row r="16" spans="1:6" ht="41.25" customHeight="1">
      <c r="A16" s="21">
        <v>2</v>
      </c>
      <c r="B16" s="17" t="s">
        <v>18</v>
      </c>
      <c r="C16" s="18" t="s">
        <v>73</v>
      </c>
      <c r="D16" s="19" t="s">
        <v>56</v>
      </c>
      <c r="E16" s="41">
        <f>2.5*9</f>
        <v>22.5</v>
      </c>
      <c r="F16" s="15"/>
    </row>
    <row r="17" spans="1:6" ht="28.5" customHeight="1">
      <c r="A17" s="16">
        <v>3</v>
      </c>
      <c r="B17" s="17" t="s">
        <v>20</v>
      </c>
      <c r="C17" s="18" t="s">
        <v>59</v>
      </c>
      <c r="D17" s="19" t="s">
        <v>56</v>
      </c>
      <c r="E17" s="41">
        <f>(332+376.9)*5%</f>
        <v>35.445</v>
      </c>
      <c r="F17" s="15"/>
    </row>
    <row r="18" spans="1:6" ht="38.25">
      <c r="A18" s="21">
        <v>4</v>
      </c>
      <c r="B18" s="17" t="s">
        <v>22</v>
      </c>
      <c r="C18" s="18" t="s">
        <v>23</v>
      </c>
      <c r="D18" s="19" t="s">
        <v>56</v>
      </c>
      <c r="E18" s="41">
        <f>(1.5+4)*0.15</f>
        <v>0.825</v>
      </c>
      <c r="F18" s="15"/>
    </row>
    <row r="19" spans="1:6" ht="27.75" customHeight="1">
      <c r="A19" s="16">
        <v>5</v>
      </c>
      <c r="B19" s="17" t="s">
        <v>24</v>
      </c>
      <c r="C19" s="18" t="s">
        <v>25</v>
      </c>
      <c r="D19" s="19" t="s">
        <v>56</v>
      </c>
      <c r="E19" s="41">
        <f>(8*1.6+4.1*2.1)*9+2.2*2+2.7*1.2*16+0.6*4.1*8</f>
        <v>268.61</v>
      </c>
      <c r="F19" s="15"/>
    </row>
    <row r="20" spans="1:6" ht="38.25">
      <c r="A20" s="21">
        <v>6</v>
      </c>
      <c r="B20" s="17" t="s">
        <v>26</v>
      </c>
      <c r="C20" s="18" t="s">
        <v>27</v>
      </c>
      <c r="D20" s="19" t="s">
        <v>56</v>
      </c>
      <c r="E20" s="41">
        <f>(8+1.6*2+5.8)*1.1*9+(4.1*3+1.8)*1.1*9+(4.1+1.6+1.8+1.95+2.2+1.95)*1+(4.1+2.3+4.1)*1</f>
        <v>331.99</v>
      </c>
      <c r="F20" s="15"/>
    </row>
    <row r="21" spans="1:6" ht="38.25">
      <c r="A21" s="16">
        <v>7</v>
      </c>
      <c r="B21" s="22" t="s">
        <v>28</v>
      </c>
      <c r="C21" s="23" t="s">
        <v>60</v>
      </c>
      <c r="D21" s="24" t="s">
        <v>56</v>
      </c>
      <c r="E21" s="42">
        <v>376.9</v>
      </c>
      <c r="F21" s="15">
        <f>(8+1.6*2+5.8)*1.6*9+(4.1*3+1.8)*1.6*8+(4.1+2.3+4.1)*1.6-1.6*0.9*36-1.6*0.65*9-1.6*1.5-1.6*1</f>
        <v>376.88</v>
      </c>
    </row>
    <row r="22" spans="1:6" ht="38.25">
      <c r="A22" s="21">
        <v>8</v>
      </c>
      <c r="B22" s="22" t="s">
        <v>30</v>
      </c>
      <c r="C22" s="23" t="s">
        <v>60</v>
      </c>
      <c r="D22" s="24" t="s">
        <v>56</v>
      </c>
      <c r="E22" s="42">
        <f>(8+1.6*2+5.8)*1.6*9+(4.1*3+1.8)*1.6*8+(4.1+2.3+4.1)*1.6-1.6*0.9*36-1.6*0.65*9-1.6*1.5-1.6*1</f>
        <v>376.88</v>
      </c>
      <c r="F22" s="15"/>
    </row>
    <row r="23" spans="1:6" ht="51">
      <c r="A23" s="16">
        <v>9</v>
      </c>
      <c r="B23" s="17" t="s">
        <v>31</v>
      </c>
      <c r="C23" s="18" t="s">
        <v>61</v>
      </c>
      <c r="D23" s="19" t="s">
        <v>56</v>
      </c>
      <c r="E23" s="41">
        <f>1.4*1.6*8+0.4*0.35*2*4+(8+1.6*2+5.8)*0.25*9+(4.1*3+1.8)*0.25*8+(4.1+2.3+4.1)*0.25-0.25*0.9*36-0.25*0.65*9-0.25*1.5-0.25*1</f>
        <v>77.9275</v>
      </c>
      <c r="F23" s="15"/>
    </row>
    <row r="24" spans="1:6" ht="29.25" customHeight="1">
      <c r="A24" s="21">
        <v>10</v>
      </c>
      <c r="B24" s="17" t="s">
        <v>33</v>
      </c>
      <c r="C24" s="18" t="s">
        <v>34</v>
      </c>
      <c r="D24" s="19" t="s">
        <v>56</v>
      </c>
      <c r="E24" s="41">
        <f>2.7*16*0.25+1.2*0.4</f>
        <v>11.280000000000001</v>
      </c>
      <c r="F24" s="15"/>
    </row>
    <row r="25" spans="1:6" ht="38.25">
      <c r="A25" s="21">
        <v>11</v>
      </c>
      <c r="B25" s="17" t="s">
        <v>35</v>
      </c>
      <c r="C25" s="18" t="s">
        <v>36</v>
      </c>
      <c r="D25" s="19" t="s">
        <v>56</v>
      </c>
      <c r="E25" s="41">
        <v>48</v>
      </c>
      <c r="F25" s="15"/>
    </row>
    <row r="26" spans="1:6" ht="38.25">
      <c r="A26" s="16">
        <v>12</v>
      </c>
      <c r="B26" s="17" t="s">
        <v>37</v>
      </c>
      <c r="C26" s="18" t="s">
        <v>38</v>
      </c>
      <c r="D26" s="19" t="s">
        <v>56</v>
      </c>
      <c r="E26" s="41">
        <f>2*1.3*2.4</f>
        <v>6.24</v>
      </c>
      <c r="F26" s="15"/>
    </row>
    <row r="27" spans="1:6" ht="38.25">
      <c r="A27" s="21">
        <v>13</v>
      </c>
      <c r="B27" s="17" t="s">
        <v>74</v>
      </c>
      <c r="C27" s="18" t="s">
        <v>62</v>
      </c>
      <c r="D27" s="19" t="s">
        <v>56</v>
      </c>
      <c r="E27" s="41">
        <f>1.5*2*2.4+2*1*2+2*0.9*2+(0.65+4)*0.4*9</f>
        <v>31.54</v>
      </c>
      <c r="F27" s="15"/>
    </row>
    <row r="28" spans="1:6" ht="38.25">
      <c r="A28" s="26">
        <v>14</v>
      </c>
      <c r="B28" s="27" t="s">
        <v>41</v>
      </c>
      <c r="C28" s="28" t="s">
        <v>42</v>
      </c>
      <c r="D28" s="19" t="s">
        <v>56</v>
      </c>
      <c r="E28" s="43">
        <f>0.15*2*2*1.9+1*2.3+0.15*2*1*4</f>
        <v>4.64</v>
      </c>
      <c r="F28" s="15"/>
    </row>
    <row r="29" spans="1:6" ht="38.25">
      <c r="A29" s="26">
        <v>15</v>
      </c>
      <c r="B29" s="30" t="s">
        <v>43</v>
      </c>
      <c r="C29" s="18" t="s">
        <v>75</v>
      </c>
      <c r="D29" s="19" t="s">
        <v>56</v>
      </c>
      <c r="E29" s="44">
        <f>(2.7*16+1.2)*0.95*0.5+(2.3+2.1)*1.2*0.5+0.5*2*1</f>
        <v>24.730000000000004</v>
      </c>
      <c r="F29" s="15"/>
    </row>
    <row r="30" spans="1:6" ht="28.5" customHeight="1">
      <c r="A30" s="26">
        <v>16</v>
      </c>
      <c r="B30" s="30" t="s">
        <v>45</v>
      </c>
      <c r="C30" s="18" t="s">
        <v>46</v>
      </c>
      <c r="D30" s="19" t="s">
        <v>56</v>
      </c>
      <c r="E30" s="44">
        <f>(2.7*16+1.2)*0.1</f>
        <v>4.44</v>
      </c>
      <c r="F30" s="15"/>
    </row>
    <row r="31" spans="1:6" ht="38.25">
      <c r="A31" s="26">
        <v>17</v>
      </c>
      <c r="B31" s="30" t="s">
        <v>47</v>
      </c>
      <c r="C31" s="18" t="s">
        <v>48</v>
      </c>
      <c r="D31" s="19" t="s">
        <v>56</v>
      </c>
      <c r="E31" s="44">
        <f>0.9*1*18+5.5*0.95</f>
        <v>21.424999999999997</v>
      </c>
      <c r="F31" s="15"/>
    </row>
    <row r="32" spans="1:5" ht="38.25">
      <c r="A32" s="26">
        <v>18</v>
      </c>
      <c r="B32" s="30" t="s">
        <v>65</v>
      </c>
      <c r="C32" s="18" t="s">
        <v>66</v>
      </c>
      <c r="D32" s="19" t="s">
        <v>56</v>
      </c>
      <c r="E32" s="44">
        <f>0.36*49.6+0.13*23.5+0.11*2.3+1.6*0.55</f>
        <v>22.043999999999997</v>
      </c>
    </row>
    <row r="33" spans="1:5" ht="12.75">
      <c r="A33" s="32"/>
      <c r="B33" s="33"/>
      <c r="C33" s="33"/>
      <c r="D33" s="34"/>
      <c r="E33" s="35"/>
    </row>
    <row r="34" spans="1:5" ht="12.75">
      <c r="A34" s="32"/>
      <c r="B34" s="33"/>
      <c r="C34" s="33"/>
      <c r="D34" s="34"/>
      <c r="E34" s="35"/>
    </row>
    <row r="35" spans="1:5" ht="12.75">
      <c r="A35" s="32"/>
      <c r="B35" s="33"/>
      <c r="C35" s="33"/>
      <c r="D35" s="34"/>
      <c r="E35" s="35"/>
    </row>
    <row r="36" spans="1:5" ht="12.75">
      <c r="A36" s="32"/>
      <c r="B36" s="33"/>
      <c r="C36" s="33"/>
      <c r="D36" s="34"/>
      <c r="E36" s="35"/>
    </row>
    <row r="37" spans="1:5" ht="12.75">
      <c r="A37" s="32"/>
      <c r="B37" s="33"/>
      <c r="C37" s="33"/>
      <c r="D37" s="34"/>
      <c r="E37" s="35"/>
    </row>
    <row r="38" spans="1:5" ht="12.75">
      <c r="A38" s="32"/>
      <c r="B38" s="33"/>
      <c r="C38" s="33"/>
      <c r="D38" s="34"/>
      <c r="E38" s="35"/>
    </row>
    <row r="39" spans="1:5" ht="12.75">
      <c r="A39" s="32"/>
      <c r="B39" s="33"/>
      <c r="C39" s="33"/>
      <c r="D39" s="34"/>
      <c r="E39" s="35"/>
    </row>
    <row r="40" spans="1:5" ht="12.75">
      <c r="A40" s="32"/>
      <c r="B40" s="33"/>
      <c r="C40" s="33"/>
      <c r="D40" s="34"/>
      <c r="E40" s="35"/>
    </row>
    <row r="41" spans="1:5" ht="12.75">
      <c r="A41" s="32"/>
      <c r="B41" s="33"/>
      <c r="C41" s="33"/>
      <c r="D41" s="34"/>
      <c r="E41" s="35"/>
    </row>
    <row r="42" spans="1:5" ht="12.75">
      <c r="A42" s="32"/>
      <c r="B42" s="33"/>
      <c r="C42" s="33"/>
      <c r="D42" s="34"/>
      <c r="E42" s="35"/>
    </row>
    <row r="43" spans="1:5" ht="12.75">
      <c r="A43" s="32"/>
      <c r="B43" s="33"/>
      <c r="C43" s="33"/>
      <c r="D43" s="34"/>
      <c r="E43" s="35"/>
    </row>
    <row r="44" spans="1:5" ht="12.75">
      <c r="A44" s="32"/>
      <c r="B44" s="33"/>
      <c r="C44" s="33"/>
      <c r="D44" s="34"/>
      <c r="E44" s="35"/>
    </row>
    <row r="45" spans="1:5" ht="12.75">
      <c r="A45" s="32"/>
      <c r="B45" s="33"/>
      <c r="C45" s="33"/>
      <c r="D45" s="34"/>
      <c r="E45" s="35"/>
    </row>
    <row r="46" spans="1:5" ht="12.75">
      <c r="A46" s="32"/>
      <c r="B46" s="33"/>
      <c r="C46" s="33"/>
      <c r="D46" s="34"/>
      <c r="E46" s="35"/>
    </row>
    <row r="47" spans="1:5" ht="12.75">
      <c r="A47" s="32"/>
      <c r="B47" s="33"/>
      <c r="C47" s="33"/>
      <c r="D47" s="34"/>
      <c r="E47" s="35"/>
    </row>
    <row r="48" spans="1:5" ht="12.75">
      <c r="A48" s="32"/>
      <c r="B48" s="33"/>
      <c r="C48" s="33"/>
      <c r="D48" s="34"/>
      <c r="E48" s="35"/>
    </row>
    <row r="49" spans="1:5" ht="12.75">
      <c r="A49" s="32"/>
      <c r="B49" s="33"/>
      <c r="C49" s="33"/>
      <c r="D49" s="34"/>
      <c r="E49" s="35"/>
    </row>
    <row r="50" spans="1:5" ht="12.75">
      <c r="A50" s="32"/>
      <c r="B50" s="33"/>
      <c r="C50" s="33"/>
      <c r="D50" s="34"/>
      <c r="E50" s="35"/>
    </row>
    <row r="51" spans="1:5" ht="12.75">
      <c r="A51" s="32"/>
      <c r="B51" s="33"/>
      <c r="C51" s="33"/>
      <c r="D51" s="34"/>
      <c r="E51" s="35"/>
    </row>
    <row r="52" spans="1:5" ht="12.75">
      <c r="A52" s="32"/>
      <c r="B52" s="33"/>
      <c r="C52" s="33"/>
      <c r="D52" s="34"/>
      <c r="E52" s="35"/>
    </row>
    <row r="53" spans="1:5" ht="12.75">
      <c r="A53" s="32"/>
      <c r="B53" s="33"/>
      <c r="C53" s="33"/>
      <c r="D53" s="34"/>
      <c r="E53" s="35"/>
    </row>
    <row r="54" spans="1:5" ht="12.75">
      <c r="A54" s="32"/>
      <c r="B54" s="33"/>
      <c r="C54" s="33"/>
      <c r="D54" s="34"/>
      <c r="E54" s="35"/>
    </row>
    <row r="55" spans="1:5" ht="12.75">
      <c r="A55" s="32"/>
      <c r="B55" s="33"/>
      <c r="C55" s="33"/>
      <c r="D55" s="34"/>
      <c r="E55" s="35"/>
    </row>
    <row r="56" spans="1:5" ht="12.75">
      <c r="A56" s="32"/>
      <c r="B56" s="33"/>
      <c r="C56" s="33"/>
      <c r="D56" s="34"/>
      <c r="E56" s="35"/>
    </row>
    <row r="57" spans="1:5" ht="12.75">
      <c r="A57" s="32"/>
      <c r="B57" s="33"/>
      <c r="C57" s="33"/>
      <c r="D57" s="34"/>
      <c r="E57" s="35"/>
    </row>
    <row r="58" spans="1:5" ht="12.75">
      <c r="A58" s="32"/>
      <c r="B58" s="33"/>
      <c r="C58" s="33"/>
      <c r="D58" s="34"/>
      <c r="E58" s="35"/>
    </row>
    <row r="59" spans="1:5" ht="12.75">
      <c r="A59" s="32"/>
      <c r="B59" s="33"/>
      <c r="C59" s="33"/>
      <c r="D59" s="34"/>
      <c r="E59" s="35"/>
    </row>
    <row r="60" spans="1:5" ht="12.75">
      <c r="A60" s="32"/>
      <c r="B60" s="33"/>
      <c r="C60" s="33"/>
      <c r="D60" s="34"/>
      <c r="E60" s="35"/>
    </row>
    <row r="61" spans="1:5" ht="12.75">
      <c r="A61" s="32"/>
      <c r="B61" s="33"/>
      <c r="C61" s="33"/>
      <c r="D61" s="34"/>
      <c r="E61" s="35"/>
    </row>
    <row r="62" spans="1:5" ht="12.75">
      <c r="A62" s="32"/>
      <c r="B62" s="33"/>
      <c r="C62" s="33"/>
      <c r="D62" s="34"/>
      <c r="E62" s="35"/>
    </row>
    <row r="63" spans="1:5" ht="12.75">
      <c r="A63" s="32"/>
      <c r="B63" s="33"/>
      <c r="C63" s="33"/>
      <c r="D63" s="34"/>
      <c r="E63" s="35"/>
    </row>
    <row r="64" spans="1:5" ht="12.75">
      <c r="A64" s="32"/>
      <c r="B64" s="33"/>
      <c r="C64" s="33"/>
      <c r="D64" s="34"/>
      <c r="E64" s="35"/>
    </row>
    <row r="65" spans="1:5" ht="12.75">
      <c r="A65" s="32"/>
      <c r="B65" s="33"/>
      <c r="C65" s="33"/>
      <c r="D65" s="34"/>
      <c r="E65" s="35"/>
    </row>
    <row r="66" spans="1:5" ht="12.75">
      <c r="A66" s="32"/>
      <c r="B66" s="33"/>
      <c r="C66" s="33"/>
      <c r="D66" s="34"/>
      <c r="E66" s="35"/>
    </row>
    <row r="67" spans="1:5" ht="12.75">
      <c r="A67" s="32"/>
      <c r="B67" s="33"/>
      <c r="C67" s="33"/>
      <c r="D67" s="34"/>
      <c r="E67" s="35"/>
    </row>
    <row r="68" spans="1:5" ht="12.75">
      <c r="A68" s="32"/>
      <c r="B68" s="33"/>
      <c r="C68" s="33"/>
      <c r="D68" s="34"/>
      <c r="E68" s="35"/>
    </row>
    <row r="69" spans="1:5" ht="12.75">
      <c r="A69" s="32"/>
      <c r="B69" s="33"/>
      <c r="C69" s="33"/>
      <c r="D69" s="34"/>
      <c r="E69" s="35"/>
    </row>
    <row r="70" spans="1:5" ht="12.75">
      <c r="A70" s="32"/>
      <c r="B70" s="33"/>
      <c r="C70" s="33"/>
      <c r="D70" s="34"/>
      <c r="E70" s="35"/>
    </row>
    <row r="71" spans="1:5" ht="12.75">
      <c r="A71" s="32"/>
      <c r="B71" s="33"/>
      <c r="C71" s="33"/>
      <c r="D71" s="34"/>
      <c r="E71" s="35"/>
    </row>
    <row r="72" spans="1:5" ht="12.75">
      <c r="A72" s="32"/>
      <c r="B72" s="33"/>
      <c r="C72" s="33"/>
      <c r="D72" s="34"/>
      <c r="E72" s="35"/>
    </row>
    <row r="73" spans="1:5" ht="12.75">
      <c r="A73" s="32"/>
      <c r="B73" s="33"/>
      <c r="C73" s="33"/>
      <c r="D73" s="34"/>
      <c r="E73" s="35"/>
    </row>
    <row r="74" spans="1:5" ht="12.75">
      <c r="A74" s="32"/>
      <c r="B74" s="33"/>
      <c r="C74" s="33"/>
      <c r="D74" s="34"/>
      <c r="E74" s="35"/>
    </row>
    <row r="75" spans="1:5" ht="12.75">
      <c r="A75" s="32"/>
      <c r="B75" s="33"/>
      <c r="C75" s="33"/>
      <c r="D75" s="34"/>
      <c r="E75" s="35"/>
    </row>
    <row r="76" spans="1:5" ht="12.75">
      <c r="A76" s="32"/>
      <c r="B76" s="33"/>
      <c r="C76" s="33"/>
      <c r="D76" s="34"/>
      <c r="E76" s="35"/>
    </row>
    <row r="77" spans="1:5" ht="12.75">
      <c r="A77" s="32"/>
      <c r="B77" s="33"/>
      <c r="C77" s="33"/>
      <c r="D77" s="34"/>
      <c r="E77" s="35"/>
    </row>
    <row r="78" spans="1:5" ht="12.75">
      <c r="A78" s="32"/>
      <c r="B78" s="33"/>
      <c r="C78" s="33"/>
      <c r="D78" s="34"/>
      <c r="E78" s="35"/>
    </row>
    <row r="79" spans="1:5" ht="15.75">
      <c r="A79" s="36"/>
      <c r="B79" s="36"/>
      <c r="C79" s="37"/>
      <c r="D79" s="34"/>
      <c r="E79" s="35"/>
    </row>
    <row r="80" spans="1:5" ht="15.75">
      <c r="A80" s="36" t="s">
        <v>53</v>
      </c>
      <c r="B80" s="36"/>
      <c r="C80" s="38" t="s">
        <v>54</v>
      </c>
      <c r="D80" s="34"/>
      <c r="E80" s="35"/>
    </row>
    <row r="81" spans="1:5" ht="15.75">
      <c r="A81" s="36"/>
      <c r="B81" s="36"/>
      <c r="C81" s="37"/>
      <c r="D81" s="39"/>
      <c r="E81" s="39"/>
    </row>
    <row r="82" spans="1:5" ht="12.75">
      <c r="A82" s="39"/>
      <c r="B82" s="39"/>
      <c r="C82" s="40"/>
      <c r="D82" s="39"/>
      <c r="E82" s="39"/>
    </row>
    <row r="83" spans="1:5" ht="12.75">
      <c r="A83" s="4"/>
      <c r="B83" s="4"/>
      <c r="C83" s="6"/>
      <c r="D83" s="4"/>
      <c r="E83" s="4"/>
    </row>
    <row r="84" spans="1:5" ht="12.75">
      <c r="A84" s="4"/>
      <c r="B84" s="4"/>
      <c r="C84" s="6"/>
      <c r="D84" s="4"/>
      <c r="E84" s="4"/>
    </row>
    <row r="85" spans="1:5" ht="12.75">
      <c r="A85" s="4"/>
      <c r="B85" s="4"/>
      <c r="C85" s="6"/>
      <c r="D85" s="4"/>
      <c r="E85" s="4"/>
    </row>
    <row r="86" spans="1:5" ht="12.75">
      <c r="A86" s="4"/>
      <c r="B86" s="4"/>
      <c r="C86" s="6"/>
      <c r="D86" s="4"/>
      <c r="E86" s="4"/>
    </row>
    <row r="87" spans="1:5" ht="12.75">
      <c r="A87" s="4"/>
      <c r="B87" s="4"/>
      <c r="C87" s="6"/>
      <c r="D87" s="4"/>
      <c r="E87" s="4"/>
    </row>
    <row r="88" spans="1:5" ht="12.75">
      <c r="A88" s="4"/>
      <c r="B88" s="4"/>
      <c r="C88" s="6"/>
      <c r="D88" s="4"/>
      <c r="E88" s="4"/>
    </row>
    <row r="89" spans="1:5" ht="12.75">
      <c r="A89" s="4"/>
      <c r="B89" s="4"/>
      <c r="C89" s="6"/>
      <c r="D89" s="4"/>
      <c r="E89" s="4"/>
    </row>
    <row r="90" spans="1:5" ht="12.75">
      <c r="A90" s="4"/>
      <c r="B90" s="4"/>
      <c r="C90" s="6"/>
      <c r="D90" s="4"/>
      <c r="E90" s="4"/>
    </row>
    <row r="91" spans="1:5" ht="12.75">
      <c r="A91" s="4"/>
      <c r="B91" s="4"/>
      <c r="C91" s="6"/>
      <c r="D91" s="4"/>
      <c r="E91" s="4"/>
    </row>
    <row r="92" spans="1:5" ht="12.75">
      <c r="A92" s="4"/>
      <c r="B92" s="4"/>
      <c r="C92" s="6"/>
      <c r="D92" s="4"/>
      <c r="E92" s="4"/>
    </row>
    <row r="93" spans="1:5" ht="12.75">
      <c r="A93" s="4"/>
      <c r="B93" s="4"/>
      <c r="C93" s="6"/>
      <c r="D93" s="4"/>
      <c r="E93" s="4"/>
    </row>
    <row r="94" spans="1:5" ht="12.75">
      <c r="A94" s="4"/>
      <c r="B94" s="4"/>
      <c r="C94" s="6"/>
      <c r="D94" s="4"/>
      <c r="E94" s="4"/>
    </row>
    <row r="95" spans="1:5" ht="12.75">
      <c r="A95" s="4"/>
      <c r="B95" s="4"/>
      <c r="C95" s="6"/>
      <c r="D95" s="4"/>
      <c r="E95" s="4"/>
    </row>
    <row r="96" spans="1:5" ht="12.75">
      <c r="A96" s="4"/>
      <c r="B96" s="4"/>
      <c r="C96" s="6"/>
      <c r="D96" s="4"/>
      <c r="E96" s="4"/>
    </row>
    <row r="97" spans="1:5" ht="12.75">
      <c r="A97" s="4"/>
      <c r="B97" s="4"/>
      <c r="C97" s="6"/>
      <c r="D97" s="4"/>
      <c r="E97" s="4"/>
    </row>
    <row r="98" spans="1:5" ht="12.75">
      <c r="A98" s="4"/>
      <c r="B98" s="4"/>
      <c r="C98" s="6"/>
      <c r="D98" s="4"/>
      <c r="E98" s="4"/>
    </row>
    <row r="99" spans="1:5" ht="12.75">
      <c r="A99" s="4"/>
      <c r="B99" s="4"/>
      <c r="C99" s="6"/>
      <c r="D99" s="4"/>
      <c r="E99" s="4"/>
    </row>
    <row r="100" spans="1:5" ht="12.75">
      <c r="A100" s="4"/>
      <c r="B100" s="4"/>
      <c r="C100" s="6"/>
      <c r="D100" s="4"/>
      <c r="E100" s="4"/>
    </row>
    <row r="101" spans="1:5" ht="12.75">
      <c r="A101" s="4"/>
      <c r="B101" s="4"/>
      <c r="C101" s="6"/>
      <c r="D101" s="4"/>
      <c r="E101" s="4"/>
    </row>
    <row r="102" spans="1:5" ht="12.75">
      <c r="A102" s="4"/>
      <c r="B102" s="4"/>
      <c r="C102" s="6"/>
      <c r="D102" s="4"/>
      <c r="E102" s="4"/>
    </row>
    <row r="103" spans="1:5" ht="12.75">
      <c r="A103" s="4"/>
      <c r="B103" s="4"/>
      <c r="C103" s="6"/>
      <c r="D103" s="4"/>
      <c r="E103" s="4"/>
    </row>
    <row r="104" spans="1:5" ht="12.75">
      <c r="A104" s="4"/>
      <c r="B104" s="4"/>
      <c r="C104" s="6"/>
      <c r="D104" s="4"/>
      <c r="E104" s="4"/>
    </row>
    <row r="105" spans="1:5" ht="12.75">
      <c r="A105" s="4"/>
      <c r="B105" s="4"/>
      <c r="C105" s="6"/>
      <c r="D105" s="4"/>
      <c r="E105" s="4"/>
    </row>
    <row r="106" spans="1:5" ht="12.75">
      <c r="A106" s="4"/>
      <c r="B106" s="4"/>
      <c r="C106" s="6"/>
      <c r="D106" s="4"/>
      <c r="E106" s="4"/>
    </row>
    <row r="107" spans="1:5" ht="12.75">
      <c r="A107" s="4"/>
      <c r="B107" s="4"/>
      <c r="C107" s="6"/>
      <c r="D107" s="4"/>
      <c r="E107" s="4"/>
    </row>
    <row r="108" spans="1:5" ht="12.75">
      <c r="A108" s="4"/>
      <c r="B108" s="4"/>
      <c r="C108" s="6"/>
      <c r="D108" s="4"/>
      <c r="E108" s="4"/>
    </row>
    <row r="109" spans="1:5" ht="12.75">
      <c r="A109" s="4"/>
      <c r="B109" s="4"/>
      <c r="C109" s="6"/>
      <c r="D109" s="4"/>
      <c r="E109" s="4"/>
    </row>
    <row r="110" spans="1:5" ht="12.75">
      <c r="A110" s="4"/>
      <c r="B110" s="4"/>
      <c r="C110" s="6"/>
      <c r="D110" s="4"/>
      <c r="E110" s="4"/>
    </row>
    <row r="111" spans="1:5" ht="12.75">
      <c r="A111" s="4"/>
      <c r="B111" s="4"/>
      <c r="C111" s="6"/>
      <c r="D111" s="4"/>
      <c r="E111" s="4"/>
    </row>
    <row r="112" spans="1:5" ht="12.75">
      <c r="A112" s="4"/>
      <c r="B112" s="4"/>
      <c r="C112" s="6"/>
      <c r="D112" s="4"/>
      <c r="E112" s="4"/>
    </row>
    <row r="113" spans="1:5" ht="12.75">
      <c r="A113" s="4"/>
      <c r="B113" s="4"/>
      <c r="C113" s="6"/>
      <c r="D113" s="4"/>
      <c r="E113" s="4"/>
    </row>
    <row r="114" spans="1:5" ht="12.75">
      <c r="A114" s="4"/>
      <c r="B114" s="4"/>
      <c r="C114" s="6"/>
      <c r="D114" s="4"/>
      <c r="E114" s="4"/>
    </row>
    <row r="115" spans="1:5" ht="12.75">
      <c r="A115" s="4"/>
      <c r="B115" s="4"/>
      <c r="C115" s="6"/>
      <c r="D115" s="4"/>
      <c r="E115" s="4"/>
    </row>
    <row r="116" spans="1:5" ht="12.75">
      <c r="A116" s="4"/>
      <c r="B116" s="4"/>
      <c r="C116" s="6"/>
      <c r="D116" s="4"/>
      <c r="E116" s="4"/>
    </row>
    <row r="117" spans="1:5" ht="12.75">
      <c r="A117" s="4"/>
      <c r="B117" s="4"/>
      <c r="C117" s="6"/>
      <c r="D117" s="4"/>
      <c r="E117" s="4"/>
    </row>
    <row r="118" spans="1:5" ht="12.75">
      <c r="A118" s="4"/>
      <c r="B118" s="4"/>
      <c r="C118" s="6"/>
      <c r="D118" s="4"/>
      <c r="E118" s="4"/>
    </row>
    <row r="119" spans="1:5" ht="12.75">
      <c r="A119" s="4"/>
      <c r="B119" s="4"/>
      <c r="C119" s="6"/>
      <c r="D119" s="4"/>
      <c r="E119" s="4"/>
    </row>
    <row r="120" spans="1:5" ht="12.75">
      <c r="A120" s="4"/>
      <c r="B120" s="4"/>
      <c r="C120" s="6"/>
      <c r="D120" s="4"/>
      <c r="E120" s="4"/>
    </row>
    <row r="121" spans="1:5" ht="12.75">
      <c r="A121" s="4"/>
      <c r="B121" s="4"/>
      <c r="C121" s="6"/>
      <c r="D121" s="4"/>
      <c r="E121" s="4"/>
    </row>
    <row r="122" spans="1:5" ht="12.75">
      <c r="A122" s="4"/>
      <c r="B122" s="4"/>
      <c r="C122" s="6"/>
      <c r="D122" s="4"/>
      <c r="E122" s="4"/>
    </row>
    <row r="123" spans="1:5" ht="12.75">
      <c r="A123" s="4"/>
      <c r="B123" s="4"/>
      <c r="C123" s="6"/>
      <c r="D123" s="4"/>
      <c r="E123" s="4"/>
    </row>
    <row r="664" ht="12.75">
      <c r="B664" t="s">
        <v>55</v>
      </c>
    </row>
  </sheetData>
  <mergeCells count="14">
    <mergeCell ref="C1:E1"/>
    <mergeCell ref="C2:E2"/>
    <mergeCell ref="C3:E3"/>
    <mergeCell ref="C4:E4"/>
    <mergeCell ref="A81:B81"/>
    <mergeCell ref="A11:E11"/>
    <mergeCell ref="A12:E12"/>
    <mergeCell ref="A10:E10"/>
    <mergeCell ref="A79:B79"/>
    <mergeCell ref="A80:B80"/>
    <mergeCell ref="A1:B1"/>
    <mergeCell ref="A2:B2"/>
    <mergeCell ref="A3:B3"/>
    <mergeCell ref="A4:B4"/>
  </mergeCells>
  <printOptions/>
  <pageMargins left="0.7874015748031497" right="0.3937007874015748" top="0.3937007874015748" bottom="0.1968503937007874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64"/>
  <sheetViews>
    <sheetView view="pageBreakPreview" zoomScaleSheetLayoutView="100" workbookViewId="0" topLeftCell="A7">
      <selection activeCell="A81" sqref="A81:C81"/>
    </sheetView>
  </sheetViews>
  <sheetFormatPr defaultColWidth="9.00390625" defaultRowHeight="12.75"/>
  <cols>
    <col min="1" max="1" width="4.875" style="0" customWidth="1"/>
    <col min="2" max="2" width="41.00390625" style="0" customWidth="1"/>
    <col min="3" max="3" width="32.75390625" style="0" customWidth="1"/>
    <col min="4" max="4" width="5.75390625" style="0" customWidth="1"/>
    <col min="5" max="5" width="8.00390625" style="0" customWidth="1"/>
  </cols>
  <sheetData>
    <row r="1" spans="1:5" ht="18.75">
      <c r="A1" s="1" t="s">
        <v>0</v>
      </c>
      <c r="B1" s="1"/>
      <c r="C1" s="2" t="s">
        <v>1</v>
      </c>
      <c r="D1" s="2"/>
      <c r="E1" s="2"/>
    </row>
    <row r="2" spans="1:5" ht="19.5">
      <c r="A2" s="1" t="s">
        <v>2</v>
      </c>
      <c r="B2" s="1"/>
      <c r="C2" s="3" t="s">
        <v>3</v>
      </c>
      <c r="D2" s="3"/>
      <c r="E2" s="3"/>
    </row>
    <row r="3" spans="1:5" ht="18.75">
      <c r="A3" s="1" t="s">
        <v>4</v>
      </c>
      <c r="B3" s="1"/>
      <c r="C3" s="2" t="s">
        <v>5</v>
      </c>
      <c r="D3" s="2"/>
      <c r="E3" s="2"/>
    </row>
    <row r="4" spans="1:5" ht="18.75">
      <c r="A4" s="1" t="s">
        <v>6</v>
      </c>
      <c r="B4" s="1"/>
      <c r="C4" s="2" t="s">
        <v>7</v>
      </c>
      <c r="D4" s="2"/>
      <c r="E4" s="2"/>
    </row>
    <row r="5" spans="1:5" ht="18.75">
      <c r="A5" s="4"/>
      <c r="B5" s="4"/>
      <c r="C5" s="5"/>
      <c r="D5" s="5"/>
      <c r="E5" s="5"/>
    </row>
    <row r="6" spans="1:5" ht="18.75">
      <c r="A6" s="4"/>
      <c r="B6" s="4"/>
      <c r="C6" s="5"/>
      <c r="D6" s="5"/>
      <c r="E6" s="5"/>
    </row>
    <row r="7" spans="1:5" ht="18.75">
      <c r="A7" s="4"/>
      <c r="B7" s="4"/>
      <c r="C7" s="5"/>
      <c r="D7" s="5"/>
      <c r="E7" s="5"/>
    </row>
    <row r="8" spans="1:5" ht="12.75">
      <c r="A8" s="4"/>
      <c r="B8" s="4"/>
      <c r="C8" s="6"/>
      <c r="D8" s="4"/>
      <c r="E8" s="4"/>
    </row>
    <row r="9" spans="1:5" ht="12.75">
      <c r="A9" s="4"/>
      <c r="B9" s="4"/>
      <c r="C9" s="6"/>
      <c r="D9" s="4"/>
      <c r="E9" s="4"/>
    </row>
    <row r="10" spans="1:5" ht="18.75">
      <c r="A10" s="7" t="s">
        <v>8</v>
      </c>
      <c r="B10" s="7"/>
      <c r="C10" s="7"/>
      <c r="D10" s="7"/>
      <c r="E10" s="7"/>
    </row>
    <row r="11" spans="1:5" ht="15.75">
      <c r="A11" s="8" t="s">
        <v>9</v>
      </c>
      <c r="B11" s="8"/>
      <c r="C11" s="8"/>
      <c r="D11" s="8"/>
      <c r="E11" s="8"/>
    </row>
    <row r="12" spans="1:5" ht="15.75">
      <c r="A12" s="8" t="s">
        <v>76</v>
      </c>
      <c r="B12" s="8"/>
      <c r="C12" s="8"/>
      <c r="D12" s="8"/>
      <c r="E12" s="8"/>
    </row>
    <row r="13" spans="1:5" ht="9" customHeight="1">
      <c r="A13" s="9"/>
      <c r="B13" s="9"/>
      <c r="C13" s="10"/>
      <c r="D13" s="9"/>
      <c r="E13" s="9"/>
    </row>
    <row r="14" spans="1:6" ht="31.5" customHeight="1">
      <c r="A14" s="11" t="s">
        <v>11</v>
      </c>
      <c r="B14" s="12" t="s">
        <v>12</v>
      </c>
      <c r="C14" s="13" t="s">
        <v>13</v>
      </c>
      <c r="D14" s="14" t="s">
        <v>14</v>
      </c>
      <c r="E14" s="13" t="s">
        <v>15</v>
      </c>
      <c r="F14" s="15"/>
    </row>
    <row r="15" spans="1:6" ht="51">
      <c r="A15" s="16">
        <v>1</v>
      </c>
      <c r="B15" s="17" t="s">
        <v>16</v>
      </c>
      <c r="C15" s="18" t="s">
        <v>17</v>
      </c>
      <c r="D15" s="19" t="s">
        <v>56</v>
      </c>
      <c r="E15" s="41">
        <v>13.5</v>
      </c>
      <c r="F15" s="15"/>
    </row>
    <row r="16" spans="1:6" ht="41.25" customHeight="1">
      <c r="A16" s="21">
        <v>2</v>
      </c>
      <c r="B16" s="17" t="s">
        <v>18</v>
      </c>
      <c r="C16" s="18" t="s">
        <v>19</v>
      </c>
      <c r="D16" s="19" t="s">
        <v>56</v>
      </c>
      <c r="E16" s="41">
        <v>18</v>
      </c>
      <c r="F16" s="15"/>
    </row>
    <row r="17" spans="1:6" ht="28.5" customHeight="1">
      <c r="A17" s="16">
        <v>3</v>
      </c>
      <c r="B17" s="17" t="s">
        <v>20</v>
      </c>
      <c r="C17" s="18" t="s">
        <v>59</v>
      </c>
      <c r="D17" s="19" t="s">
        <v>56</v>
      </c>
      <c r="E17" s="41">
        <f>(332+376.9)*5%</f>
        <v>35.445</v>
      </c>
      <c r="F17" s="15"/>
    </row>
    <row r="18" spans="1:6" ht="38.25">
      <c r="A18" s="21">
        <v>4</v>
      </c>
      <c r="B18" s="17" t="s">
        <v>22</v>
      </c>
      <c r="C18" s="18" t="s">
        <v>23</v>
      </c>
      <c r="D18" s="19" t="s">
        <v>56</v>
      </c>
      <c r="E18" s="41">
        <f>(1.5+4)*0.15</f>
        <v>0.825</v>
      </c>
      <c r="F18" s="15"/>
    </row>
    <row r="19" spans="1:6" ht="27.75" customHeight="1">
      <c r="A19" s="16">
        <v>5</v>
      </c>
      <c r="B19" s="17" t="s">
        <v>24</v>
      </c>
      <c r="C19" s="18" t="s">
        <v>25</v>
      </c>
      <c r="D19" s="19" t="s">
        <v>56</v>
      </c>
      <c r="E19" s="41">
        <f>(8*1.6+4.1*2.1)*9+2.2*2+2.7*1.2*16+0.6*4.1*8</f>
        <v>268.61</v>
      </c>
      <c r="F19" s="15"/>
    </row>
    <row r="20" spans="1:6" ht="38.25">
      <c r="A20" s="21">
        <v>6</v>
      </c>
      <c r="B20" s="17" t="s">
        <v>26</v>
      </c>
      <c r="C20" s="18" t="s">
        <v>27</v>
      </c>
      <c r="D20" s="19" t="s">
        <v>56</v>
      </c>
      <c r="E20" s="41">
        <f>(8+1.6*2+5.8)*1.1*9+(4.1*3+1.8)*1.1*9+(4.1+1.6+1.8+1.95+2.2+1.95)*1+(4.1+2.3+4.1)*1</f>
        <v>331.99</v>
      </c>
      <c r="F20" s="15"/>
    </row>
    <row r="21" spans="1:6" ht="38.25">
      <c r="A21" s="16">
        <v>7</v>
      </c>
      <c r="B21" s="22" t="s">
        <v>28</v>
      </c>
      <c r="C21" s="23" t="s">
        <v>60</v>
      </c>
      <c r="D21" s="24" t="s">
        <v>56</v>
      </c>
      <c r="E21" s="42">
        <v>376.9</v>
      </c>
      <c r="F21" s="15"/>
    </row>
    <row r="22" spans="1:6" ht="38.25">
      <c r="A22" s="21">
        <v>8</v>
      </c>
      <c r="B22" s="22" t="s">
        <v>30</v>
      </c>
      <c r="C22" s="23" t="s">
        <v>60</v>
      </c>
      <c r="D22" s="24" t="s">
        <v>56</v>
      </c>
      <c r="E22" s="42">
        <f>(8+1.6*2+5.8)*1.6*9+(4.1*3+1.8)*1.6*8+(4.1+2.3+4.1)*1.6-1.6*0.9*36-1.6*0.65*9-1.6*1.5-1.6*1</f>
        <v>376.88</v>
      </c>
      <c r="F22" s="15"/>
    </row>
    <row r="23" spans="1:6" ht="51">
      <c r="A23" s="16">
        <v>9</v>
      </c>
      <c r="B23" s="17" t="s">
        <v>31</v>
      </c>
      <c r="C23" s="18" t="s">
        <v>61</v>
      </c>
      <c r="D23" s="19" t="s">
        <v>56</v>
      </c>
      <c r="E23" s="41">
        <f>1.4*1.6*8+0.4*0.35*2*4+(8+1.6*2+5.8)*0.25*9+(4.1*3+1.8)*0.25*8+(4.1+2.3+4.1)*0.25-0.25*0.9*36-0.25*0.65*9-0.25*1.5-0.25*1</f>
        <v>77.9275</v>
      </c>
      <c r="F23" s="15"/>
    </row>
    <row r="24" spans="1:6" ht="27.75" customHeight="1">
      <c r="A24" s="21">
        <v>10</v>
      </c>
      <c r="B24" s="17" t="s">
        <v>33</v>
      </c>
      <c r="C24" s="18" t="s">
        <v>34</v>
      </c>
      <c r="D24" s="19" t="s">
        <v>56</v>
      </c>
      <c r="E24" s="41">
        <f>2.7*16*0.25+1.2*0.4</f>
        <v>11.280000000000001</v>
      </c>
      <c r="F24" s="15"/>
    </row>
    <row r="25" spans="1:6" ht="38.25">
      <c r="A25" s="21">
        <v>11</v>
      </c>
      <c r="B25" s="17" t="s">
        <v>35</v>
      </c>
      <c r="C25" s="18" t="s">
        <v>36</v>
      </c>
      <c r="D25" s="19" t="s">
        <v>56</v>
      </c>
      <c r="E25" s="41">
        <v>48</v>
      </c>
      <c r="F25" s="15"/>
    </row>
    <row r="26" spans="1:6" ht="38.25">
      <c r="A26" s="16">
        <v>12</v>
      </c>
      <c r="B26" s="17" t="s">
        <v>37</v>
      </c>
      <c r="C26" s="18" t="s">
        <v>77</v>
      </c>
      <c r="D26" s="19" t="s">
        <v>56</v>
      </c>
      <c r="E26" s="41">
        <f>2*1.3*2.4+1.5*2*2.4</f>
        <v>13.44</v>
      </c>
      <c r="F26" s="15"/>
    </row>
    <row r="27" spans="1:6" ht="38.25">
      <c r="A27" s="21">
        <v>13</v>
      </c>
      <c r="B27" s="17" t="s">
        <v>39</v>
      </c>
      <c r="C27" s="18" t="s">
        <v>78</v>
      </c>
      <c r="D27" s="19" t="s">
        <v>56</v>
      </c>
      <c r="E27" s="41">
        <f>2*1*2+2*0.9*2+(0.65+4)*0.4*9</f>
        <v>24.340000000000003</v>
      </c>
      <c r="F27" s="15"/>
    </row>
    <row r="28" spans="1:6" ht="38.25">
      <c r="A28" s="26">
        <v>14</v>
      </c>
      <c r="B28" s="27" t="s">
        <v>41</v>
      </c>
      <c r="C28" s="28" t="s">
        <v>42</v>
      </c>
      <c r="D28" s="19" t="s">
        <v>56</v>
      </c>
      <c r="E28" s="43">
        <f>0.15*2*2*1.9+1*2.3+0.15*2*1*4</f>
        <v>4.64</v>
      </c>
      <c r="F28" s="15"/>
    </row>
    <row r="29" spans="1:6" ht="38.25">
      <c r="A29" s="26">
        <v>15</v>
      </c>
      <c r="B29" s="30" t="s">
        <v>43</v>
      </c>
      <c r="C29" s="18" t="s">
        <v>44</v>
      </c>
      <c r="D29" s="19" t="s">
        <v>56</v>
      </c>
      <c r="E29" s="44">
        <f>(2.7*16+1.2)*0.95*0.5+(2.3+2.1)*1.2*0.5+0.5*2*1</f>
        <v>24.730000000000004</v>
      </c>
      <c r="F29" s="15"/>
    </row>
    <row r="30" spans="1:6" ht="28.5" customHeight="1">
      <c r="A30" s="26">
        <v>16</v>
      </c>
      <c r="B30" s="30" t="s">
        <v>45</v>
      </c>
      <c r="C30" s="18" t="s">
        <v>46</v>
      </c>
      <c r="D30" s="19" t="s">
        <v>56</v>
      </c>
      <c r="E30" s="44">
        <f>(2.7*16+1.2)*0.1</f>
        <v>4.44</v>
      </c>
      <c r="F30" s="15"/>
    </row>
    <row r="31" spans="1:6" ht="38.25">
      <c r="A31" s="26">
        <v>17</v>
      </c>
      <c r="B31" s="30" t="s">
        <v>47</v>
      </c>
      <c r="C31" s="18" t="s">
        <v>48</v>
      </c>
      <c r="D31" s="19" t="s">
        <v>56</v>
      </c>
      <c r="E31" s="44">
        <f>0.9*1*18+5.5*0.95</f>
        <v>21.424999999999997</v>
      </c>
      <c r="F31" s="15"/>
    </row>
    <row r="32" spans="1:5" ht="38.25">
      <c r="A32" s="26">
        <v>18</v>
      </c>
      <c r="B32" s="30" t="s">
        <v>65</v>
      </c>
      <c r="C32" s="18" t="s">
        <v>66</v>
      </c>
      <c r="D32" s="19" t="s">
        <v>56</v>
      </c>
      <c r="E32" s="44">
        <f>0.36*49.6+0.13*23.5+0.11*2.3+1.6*0.55</f>
        <v>22.043999999999997</v>
      </c>
    </row>
    <row r="33" spans="1:5" ht="12.75">
      <c r="A33" s="32"/>
      <c r="B33" s="33"/>
      <c r="C33" s="33"/>
      <c r="D33" s="34"/>
      <c r="E33" s="35"/>
    </row>
    <row r="34" spans="1:5" ht="12.75">
      <c r="A34" s="32"/>
      <c r="B34" s="33"/>
      <c r="C34" s="33"/>
      <c r="D34" s="34"/>
      <c r="E34" s="35"/>
    </row>
    <row r="35" spans="1:5" ht="12.75">
      <c r="A35" s="32"/>
      <c r="B35" s="33"/>
      <c r="C35" s="33"/>
      <c r="D35" s="34"/>
      <c r="E35" s="35"/>
    </row>
    <row r="36" spans="1:5" ht="12.75">
      <c r="A36" s="32"/>
      <c r="B36" s="33"/>
      <c r="C36" s="33"/>
      <c r="D36" s="34"/>
      <c r="E36" s="35"/>
    </row>
    <row r="37" spans="1:5" ht="12.75">
      <c r="A37" s="32"/>
      <c r="B37" s="33"/>
      <c r="C37" s="33"/>
      <c r="D37" s="34"/>
      <c r="E37" s="35"/>
    </row>
    <row r="38" spans="1:5" ht="12.75">
      <c r="A38" s="32"/>
      <c r="B38" s="33"/>
      <c r="C38" s="33"/>
      <c r="D38" s="34"/>
      <c r="E38" s="35"/>
    </row>
    <row r="39" spans="1:5" ht="12.75">
      <c r="A39" s="32"/>
      <c r="B39" s="33"/>
      <c r="C39" s="33"/>
      <c r="D39" s="34"/>
      <c r="E39" s="35"/>
    </row>
    <row r="40" spans="1:5" ht="12.75">
      <c r="A40" s="32"/>
      <c r="B40" s="33"/>
      <c r="C40" s="33"/>
      <c r="D40" s="34"/>
      <c r="E40" s="35"/>
    </row>
    <row r="41" spans="1:5" ht="12.75">
      <c r="A41" s="32"/>
      <c r="B41" s="33"/>
      <c r="C41" s="33"/>
      <c r="D41" s="34"/>
      <c r="E41" s="35"/>
    </row>
    <row r="42" spans="1:5" ht="12.75">
      <c r="A42" s="32"/>
      <c r="B42" s="33"/>
      <c r="C42" s="33"/>
      <c r="D42" s="34"/>
      <c r="E42" s="35"/>
    </row>
    <row r="43" spans="1:5" ht="12.75">
      <c r="A43" s="32"/>
      <c r="B43" s="33"/>
      <c r="C43" s="33"/>
      <c r="D43" s="34"/>
      <c r="E43" s="35"/>
    </row>
    <row r="44" spans="1:5" ht="12.75">
      <c r="A44" s="32"/>
      <c r="B44" s="33"/>
      <c r="C44" s="33"/>
      <c r="D44" s="34"/>
      <c r="E44" s="35"/>
    </row>
    <row r="45" spans="1:5" ht="12.75">
      <c r="A45" s="32"/>
      <c r="B45" s="33"/>
      <c r="C45" s="33"/>
      <c r="D45" s="34"/>
      <c r="E45" s="35"/>
    </row>
    <row r="46" spans="1:5" ht="12.75">
      <c r="A46" s="32"/>
      <c r="B46" s="33"/>
      <c r="C46" s="33"/>
      <c r="D46" s="34"/>
      <c r="E46" s="35"/>
    </row>
    <row r="47" spans="1:5" ht="12.75">
      <c r="A47" s="32"/>
      <c r="B47" s="33"/>
      <c r="C47" s="33"/>
      <c r="D47" s="34"/>
      <c r="E47" s="35"/>
    </row>
    <row r="48" spans="1:5" ht="12.75">
      <c r="A48" s="32"/>
      <c r="B48" s="33"/>
      <c r="C48" s="33"/>
      <c r="D48" s="34"/>
      <c r="E48" s="35"/>
    </row>
    <row r="49" spans="1:5" ht="12.75">
      <c r="A49" s="32"/>
      <c r="B49" s="33"/>
      <c r="C49" s="33"/>
      <c r="D49" s="34"/>
      <c r="E49" s="35"/>
    </row>
    <row r="50" spans="1:5" ht="12.75">
      <c r="A50" s="32"/>
      <c r="B50" s="33"/>
      <c r="C50" s="33"/>
      <c r="D50" s="34"/>
      <c r="E50" s="35"/>
    </row>
    <row r="51" spans="1:5" ht="12.75">
      <c r="A51" s="32"/>
      <c r="B51" s="33"/>
      <c r="C51" s="33"/>
      <c r="D51" s="34"/>
      <c r="E51" s="35"/>
    </row>
    <row r="52" spans="1:5" ht="12.75">
      <c r="A52" s="32"/>
      <c r="B52" s="33"/>
      <c r="C52" s="33"/>
      <c r="D52" s="34"/>
      <c r="E52" s="35"/>
    </row>
    <row r="53" spans="1:5" ht="12.75">
      <c r="A53" s="32"/>
      <c r="B53" s="33"/>
      <c r="C53" s="33"/>
      <c r="D53" s="34"/>
      <c r="E53" s="35"/>
    </row>
    <row r="54" spans="1:5" ht="12.75">
      <c r="A54" s="32"/>
      <c r="B54" s="33"/>
      <c r="C54" s="33"/>
      <c r="D54" s="34"/>
      <c r="E54" s="35"/>
    </row>
    <row r="55" spans="1:5" ht="12.75">
      <c r="A55" s="32"/>
      <c r="B55" s="33"/>
      <c r="C55" s="33"/>
      <c r="D55" s="34"/>
      <c r="E55" s="35"/>
    </row>
    <row r="56" spans="1:5" ht="12.75">
      <c r="A56" s="32"/>
      <c r="B56" s="33"/>
      <c r="C56" s="33"/>
      <c r="D56" s="34"/>
      <c r="E56" s="35"/>
    </row>
    <row r="57" spans="1:5" ht="12.75">
      <c r="A57" s="32"/>
      <c r="B57" s="33"/>
      <c r="C57" s="33"/>
      <c r="D57" s="34"/>
      <c r="E57" s="35"/>
    </row>
    <row r="58" spans="1:5" ht="12.75">
      <c r="A58" s="32"/>
      <c r="B58" s="33"/>
      <c r="C58" s="33"/>
      <c r="D58" s="34"/>
      <c r="E58" s="35"/>
    </row>
    <row r="59" spans="1:5" ht="12.75">
      <c r="A59" s="32"/>
      <c r="B59" s="33"/>
      <c r="C59" s="33"/>
      <c r="D59" s="34"/>
      <c r="E59" s="35"/>
    </row>
    <row r="60" spans="1:5" ht="12.75">
      <c r="A60" s="32"/>
      <c r="B60" s="33"/>
      <c r="C60" s="33"/>
      <c r="D60" s="34"/>
      <c r="E60" s="35"/>
    </row>
    <row r="61" spans="1:5" ht="12.75">
      <c r="A61" s="32"/>
      <c r="B61" s="33"/>
      <c r="C61" s="33"/>
      <c r="D61" s="34"/>
      <c r="E61" s="35"/>
    </row>
    <row r="62" spans="1:5" ht="12.75">
      <c r="A62" s="32"/>
      <c r="B62" s="33"/>
      <c r="C62" s="33"/>
      <c r="D62" s="34"/>
      <c r="E62" s="35"/>
    </row>
    <row r="63" spans="1:5" ht="12.75">
      <c r="A63" s="32"/>
      <c r="B63" s="33"/>
      <c r="C63" s="33"/>
      <c r="D63" s="34"/>
      <c r="E63" s="35"/>
    </row>
    <row r="64" spans="1:5" ht="12.75">
      <c r="A64" s="32"/>
      <c r="B64" s="33"/>
      <c r="C64" s="33"/>
      <c r="D64" s="34"/>
      <c r="E64" s="35"/>
    </row>
    <row r="65" spans="1:5" ht="12.75">
      <c r="A65" s="32"/>
      <c r="B65" s="33"/>
      <c r="C65" s="33"/>
      <c r="D65" s="34"/>
      <c r="E65" s="35"/>
    </row>
    <row r="66" spans="1:5" ht="12.75">
      <c r="A66" s="32"/>
      <c r="B66" s="33"/>
      <c r="C66" s="33"/>
      <c r="D66" s="34"/>
      <c r="E66" s="35"/>
    </row>
    <row r="67" spans="1:5" ht="12.75">
      <c r="A67" s="32"/>
      <c r="B67" s="33"/>
      <c r="C67" s="33"/>
      <c r="D67" s="34"/>
      <c r="E67" s="35"/>
    </row>
    <row r="68" spans="1:5" ht="12.75">
      <c r="A68" s="32"/>
      <c r="B68" s="33"/>
      <c r="C68" s="33"/>
      <c r="D68" s="34"/>
      <c r="E68" s="35"/>
    </row>
    <row r="69" spans="1:5" ht="12.75">
      <c r="A69" s="32"/>
      <c r="B69" s="33"/>
      <c r="C69" s="33"/>
      <c r="D69" s="34"/>
      <c r="E69" s="35"/>
    </row>
    <row r="70" spans="1:5" ht="12.75">
      <c r="A70" s="32"/>
      <c r="B70" s="33"/>
      <c r="C70" s="33"/>
      <c r="D70" s="34"/>
      <c r="E70" s="35"/>
    </row>
    <row r="71" spans="1:5" ht="12.75">
      <c r="A71" s="32"/>
      <c r="B71" s="33"/>
      <c r="C71" s="33"/>
      <c r="D71" s="34"/>
      <c r="E71" s="35"/>
    </row>
    <row r="72" spans="1:5" ht="12.75">
      <c r="A72" s="32"/>
      <c r="B72" s="33"/>
      <c r="C72" s="33"/>
      <c r="D72" s="34"/>
      <c r="E72" s="35"/>
    </row>
    <row r="73" spans="1:5" ht="12.75">
      <c r="A73" s="32"/>
      <c r="B73" s="33"/>
      <c r="C73" s="33"/>
      <c r="D73" s="34"/>
      <c r="E73" s="35"/>
    </row>
    <row r="74" spans="1:5" ht="12.75">
      <c r="A74" s="32"/>
      <c r="B74" s="33"/>
      <c r="C74" s="33"/>
      <c r="D74" s="34"/>
      <c r="E74" s="35"/>
    </row>
    <row r="75" spans="1:5" ht="12.75">
      <c r="A75" s="32"/>
      <c r="B75" s="33"/>
      <c r="C75" s="33"/>
      <c r="D75" s="34"/>
      <c r="E75" s="35"/>
    </row>
    <row r="76" spans="1:5" ht="12.75">
      <c r="A76" s="32"/>
      <c r="B76" s="33"/>
      <c r="C76" s="33"/>
      <c r="D76" s="34"/>
      <c r="E76" s="35"/>
    </row>
    <row r="77" spans="1:5" ht="12.75">
      <c r="A77" s="32"/>
      <c r="B77" s="33"/>
      <c r="C77" s="33"/>
      <c r="D77" s="34"/>
      <c r="E77" s="35"/>
    </row>
    <row r="78" spans="1:5" ht="12.75">
      <c r="A78" s="32"/>
      <c r="B78" s="33"/>
      <c r="C78" s="33"/>
      <c r="D78" s="34"/>
      <c r="E78" s="35"/>
    </row>
    <row r="79" spans="1:5" ht="15.75">
      <c r="A79" s="36"/>
      <c r="B79" s="36"/>
      <c r="C79" s="37"/>
      <c r="D79" s="34"/>
      <c r="E79" s="35"/>
    </row>
    <row r="80" spans="1:5" ht="15.75">
      <c r="A80" s="36" t="s">
        <v>53</v>
      </c>
      <c r="B80" s="36"/>
      <c r="C80" s="38" t="s">
        <v>54</v>
      </c>
      <c r="D80" s="34"/>
      <c r="E80" s="35"/>
    </row>
    <row r="81" spans="1:5" ht="15.75">
      <c r="A81" s="36"/>
      <c r="B81" s="36"/>
      <c r="C81" s="37"/>
      <c r="D81" s="39"/>
      <c r="E81" s="39"/>
    </row>
    <row r="82" spans="1:5" ht="12.75">
      <c r="A82" s="39"/>
      <c r="B82" s="39"/>
      <c r="C82" s="40"/>
      <c r="D82" s="39"/>
      <c r="E82" s="39"/>
    </row>
    <row r="83" spans="1:5" ht="12.75">
      <c r="A83" s="4"/>
      <c r="B83" s="4"/>
      <c r="C83" s="6"/>
      <c r="D83" s="4"/>
      <c r="E83" s="4"/>
    </row>
    <row r="84" spans="1:5" ht="12.75">
      <c r="A84" s="4"/>
      <c r="B84" s="4"/>
      <c r="C84" s="6"/>
      <c r="D84" s="4"/>
      <c r="E84" s="4"/>
    </row>
    <row r="85" spans="1:5" ht="12.75">
      <c r="A85" s="4"/>
      <c r="B85" s="4"/>
      <c r="C85" s="6"/>
      <c r="D85" s="4"/>
      <c r="E85" s="4"/>
    </row>
    <row r="86" spans="1:5" ht="12.75">
      <c r="A86" s="4"/>
      <c r="B86" s="4"/>
      <c r="C86" s="6"/>
      <c r="D86" s="4"/>
      <c r="E86" s="4"/>
    </row>
    <row r="87" spans="1:5" ht="12.75">
      <c r="A87" s="4"/>
      <c r="B87" s="4"/>
      <c r="C87" s="6"/>
      <c r="D87" s="4"/>
      <c r="E87" s="4"/>
    </row>
    <row r="88" spans="1:5" ht="12.75">
      <c r="A88" s="4"/>
      <c r="B88" s="4"/>
      <c r="C88" s="6"/>
      <c r="D88" s="4"/>
      <c r="E88" s="4"/>
    </row>
    <row r="89" spans="1:5" ht="12.75">
      <c r="A89" s="4"/>
      <c r="B89" s="4"/>
      <c r="C89" s="6"/>
      <c r="D89" s="4"/>
      <c r="E89" s="4"/>
    </row>
    <row r="90" spans="1:5" ht="12.75">
      <c r="A90" s="4"/>
      <c r="B90" s="4"/>
      <c r="C90" s="6"/>
      <c r="D90" s="4"/>
      <c r="E90" s="4"/>
    </row>
    <row r="91" spans="1:5" ht="12.75">
      <c r="A91" s="4"/>
      <c r="B91" s="4"/>
      <c r="C91" s="6"/>
      <c r="D91" s="4"/>
      <c r="E91" s="4"/>
    </row>
    <row r="92" spans="1:5" ht="12.75">
      <c r="A92" s="4"/>
      <c r="B92" s="4"/>
      <c r="C92" s="6"/>
      <c r="D92" s="4"/>
      <c r="E92" s="4"/>
    </row>
    <row r="93" spans="1:5" ht="12.75">
      <c r="A93" s="4"/>
      <c r="B93" s="4"/>
      <c r="C93" s="6"/>
      <c r="D93" s="4"/>
      <c r="E93" s="4"/>
    </row>
    <row r="94" spans="1:5" ht="12.75">
      <c r="A94" s="4"/>
      <c r="B94" s="4"/>
      <c r="C94" s="6"/>
      <c r="D94" s="4"/>
      <c r="E94" s="4"/>
    </row>
    <row r="95" spans="1:5" ht="12.75">
      <c r="A95" s="4"/>
      <c r="B95" s="4"/>
      <c r="C95" s="6"/>
      <c r="D95" s="4"/>
      <c r="E95" s="4"/>
    </row>
    <row r="96" spans="1:5" ht="12.75">
      <c r="A96" s="4"/>
      <c r="B96" s="4"/>
      <c r="C96" s="6"/>
      <c r="D96" s="4"/>
      <c r="E96" s="4"/>
    </row>
    <row r="97" spans="1:5" ht="12.75">
      <c r="A97" s="4"/>
      <c r="B97" s="4"/>
      <c r="C97" s="6"/>
      <c r="D97" s="4"/>
      <c r="E97" s="4"/>
    </row>
    <row r="98" spans="1:5" ht="12.75">
      <c r="A98" s="4"/>
      <c r="B98" s="4"/>
      <c r="C98" s="6"/>
      <c r="D98" s="4"/>
      <c r="E98" s="4"/>
    </row>
    <row r="99" spans="1:5" ht="12.75">
      <c r="A99" s="4"/>
      <c r="B99" s="4"/>
      <c r="C99" s="6"/>
      <c r="D99" s="4"/>
      <c r="E99" s="4"/>
    </row>
    <row r="100" spans="1:5" ht="12.75">
      <c r="A100" s="4"/>
      <c r="B100" s="4"/>
      <c r="C100" s="6"/>
      <c r="D100" s="4"/>
      <c r="E100" s="4"/>
    </row>
    <row r="101" spans="1:5" ht="12.75">
      <c r="A101" s="4"/>
      <c r="B101" s="4"/>
      <c r="C101" s="6"/>
      <c r="D101" s="4"/>
      <c r="E101" s="4"/>
    </row>
    <row r="102" spans="1:5" ht="12.75">
      <c r="A102" s="4"/>
      <c r="B102" s="4"/>
      <c r="C102" s="6"/>
      <c r="D102" s="4"/>
      <c r="E102" s="4"/>
    </row>
    <row r="103" spans="1:5" ht="12.75">
      <c r="A103" s="4"/>
      <c r="B103" s="4"/>
      <c r="C103" s="6"/>
      <c r="D103" s="4"/>
      <c r="E103" s="4"/>
    </row>
    <row r="104" spans="1:5" ht="12.75">
      <c r="A104" s="4"/>
      <c r="B104" s="4"/>
      <c r="C104" s="6"/>
      <c r="D104" s="4"/>
      <c r="E104" s="4"/>
    </row>
    <row r="105" spans="1:5" ht="12.75">
      <c r="A105" s="4"/>
      <c r="B105" s="4"/>
      <c r="C105" s="6"/>
      <c r="D105" s="4"/>
      <c r="E105" s="4"/>
    </row>
    <row r="106" spans="1:5" ht="12.75">
      <c r="A106" s="4"/>
      <c r="B106" s="4"/>
      <c r="C106" s="6"/>
      <c r="D106" s="4"/>
      <c r="E106" s="4"/>
    </row>
    <row r="107" spans="1:5" ht="12.75">
      <c r="A107" s="4"/>
      <c r="B107" s="4"/>
      <c r="C107" s="6"/>
      <c r="D107" s="4"/>
      <c r="E107" s="4"/>
    </row>
    <row r="108" spans="1:5" ht="12.75">
      <c r="A108" s="4"/>
      <c r="B108" s="4"/>
      <c r="C108" s="6"/>
      <c r="D108" s="4"/>
      <c r="E108" s="4"/>
    </row>
    <row r="109" spans="1:5" ht="12.75">
      <c r="A109" s="4"/>
      <c r="B109" s="4"/>
      <c r="C109" s="6"/>
      <c r="D109" s="4"/>
      <c r="E109" s="4"/>
    </row>
    <row r="110" spans="1:5" ht="12.75">
      <c r="A110" s="4"/>
      <c r="B110" s="4"/>
      <c r="C110" s="6"/>
      <c r="D110" s="4"/>
      <c r="E110" s="4"/>
    </row>
    <row r="111" spans="1:5" ht="12.75">
      <c r="A111" s="4"/>
      <c r="B111" s="4"/>
      <c r="C111" s="6"/>
      <c r="D111" s="4"/>
      <c r="E111" s="4"/>
    </row>
    <row r="112" spans="1:5" ht="12.75">
      <c r="A112" s="4"/>
      <c r="B112" s="4"/>
      <c r="C112" s="6"/>
      <c r="D112" s="4"/>
      <c r="E112" s="4"/>
    </row>
    <row r="113" spans="1:5" ht="12.75">
      <c r="A113" s="4"/>
      <c r="B113" s="4"/>
      <c r="C113" s="6"/>
      <c r="D113" s="4"/>
      <c r="E113" s="4"/>
    </row>
    <row r="114" spans="1:5" ht="12.75">
      <c r="A114" s="4"/>
      <c r="B114" s="4"/>
      <c r="C114" s="6"/>
      <c r="D114" s="4"/>
      <c r="E114" s="4"/>
    </row>
    <row r="115" spans="1:5" ht="12.75">
      <c r="A115" s="4"/>
      <c r="B115" s="4"/>
      <c r="C115" s="6"/>
      <c r="D115" s="4"/>
      <c r="E115" s="4"/>
    </row>
    <row r="116" spans="1:5" ht="12.75">
      <c r="A116" s="4"/>
      <c r="B116" s="4"/>
      <c r="C116" s="6"/>
      <c r="D116" s="4"/>
      <c r="E116" s="4"/>
    </row>
    <row r="117" spans="1:5" ht="12.75">
      <c r="A117" s="4"/>
      <c r="B117" s="4"/>
      <c r="C117" s="6"/>
      <c r="D117" s="4"/>
      <c r="E117" s="4"/>
    </row>
    <row r="118" spans="1:5" ht="12.75">
      <c r="A118" s="4"/>
      <c r="B118" s="4"/>
      <c r="C118" s="6"/>
      <c r="D118" s="4"/>
      <c r="E118" s="4"/>
    </row>
    <row r="119" spans="1:5" ht="12.75">
      <c r="A119" s="4"/>
      <c r="B119" s="4"/>
      <c r="C119" s="6"/>
      <c r="D119" s="4"/>
      <c r="E119" s="4"/>
    </row>
    <row r="120" spans="1:5" ht="12.75">
      <c r="A120" s="4"/>
      <c r="B120" s="4"/>
      <c r="C120" s="6"/>
      <c r="D120" s="4"/>
      <c r="E120" s="4"/>
    </row>
    <row r="121" spans="1:5" ht="12.75">
      <c r="A121" s="4"/>
      <c r="B121" s="4"/>
      <c r="C121" s="6"/>
      <c r="D121" s="4"/>
      <c r="E121" s="4"/>
    </row>
    <row r="122" spans="1:5" ht="12.75">
      <c r="A122" s="4"/>
      <c r="B122" s="4"/>
      <c r="C122" s="6"/>
      <c r="D122" s="4"/>
      <c r="E122" s="4"/>
    </row>
    <row r="123" spans="1:5" ht="12.75">
      <c r="A123" s="4"/>
      <c r="B123" s="4"/>
      <c r="C123" s="6"/>
      <c r="D123" s="4"/>
      <c r="E123" s="4"/>
    </row>
    <row r="664" ht="12.75">
      <c r="B664" t="s">
        <v>55</v>
      </c>
    </row>
  </sheetData>
  <mergeCells count="14">
    <mergeCell ref="A1:B1"/>
    <mergeCell ref="A2:B2"/>
    <mergeCell ref="A3:B3"/>
    <mergeCell ref="A4:B4"/>
    <mergeCell ref="A81:B81"/>
    <mergeCell ref="A11:E11"/>
    <mergeCell ref="A12:E12"/>
    <mergeCell ref="A10:E10"/>
    <mergeCell ref="A79:B79"/>
    <mergeCell ref="A80:B80"/>
    <mergeCell ref="C1:E1"/>
    <mergeCell ref="C2:E2"/>
    <mergeCell ref="C3:E3"/>
    <mergeCell ref="C4:E4"/>
  </mergeCells>
  <printOptions/>
  <pageMargins left="0.7874015748031497" right="0.3937007874015748" top="0.3937007874015748" bottom="0.1968503937007874" header="0.5118110236220472" footer="0.511811023622047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67"/>
  <sheetViews>
    <sheetView view="pageBreakPreview" zoomScaleSheetLayoutView="100" workbookViewId="0" topLeftCell="A1">
      <selection activeCell="G11" sqref="G11"/>
    </sheetView>
  </sheetViews>
  <sheetFormatPr defaultColWidth="9.00390625" defaultRowHeight="12.75"/>
  <cols>
    <col min="1" max="1" width="4.875" style="0" customWidth="1"/>
    <col min="2" max="2" width="41.00390625" style="0" customWidth="1"/>
    <col min="3" max="3" width="32.75390625" style="0" customWidth="1"/>
    <col min="4" max="4" width="5.75390625" style="0" customWidth="1"/>
    <col min="5" max="5" width="8.00390625" style="0" customWidth="1"/>
  </cols>
  <sheetData>
    <row r="1" spans="1:5" ht="18.75">
      <c r="A1" s="1" t="s">
        <v>0</v>
      </c>
      <c r="B1" s="1"/>
      <c r="C1" s="2" t="s">
        <v>1</v>
      </c>
      <c r="D1" s="2"/>
      <c r="E1" s="2"/>
    </row>
    <row r="2" spans="1:5" ht="19.5">
      <c r="A2" s="1" t="s">
        <v>2</v>
      </c>
      <c r="B2" s="1"/>
      <c r="C2" s="3" t="s">
        <v>3</v>
      </c>
      <c r="D2" s="3"/>
      <c r="E2" s="3"/>
    </row>
    <row r="3" spans="1:5" ht="18.75">
      <c r="A3" s="1" t="s">
        <v>4</v>
      </c>
      <c r="B3" s="1"/>
      <c r="C3" s="2" t="s">
        <v>5</v>
      </c>
      <c r="D3" s="2"/>
      <c r="E3" s="2"/>
    </row>
    <row r="4" spans="1:5" ht="18.75">
      <c r="A4" s="1" t="s">
        <v>6</v>
      </c>
      <c r="B4" s="1"/>
      <c r="C4" s="2" t="s">
        <v>7</v>
      </c>
      <c r="D4" s="2"/>
      <c r="E4" s="2"/>
    </row>
    <row r="5" spans="1:5" ht="18.75">
      <c r="A5" s="4"/>
      <c r="B5" s="4"/>
      <c r="C5" s="5"/>
      <c r="D5" s="5"/>
      <c r="E5" s="5"/>
    </row>
    <row r="6" spans="1:5" ht="18.75">
      <c r="A6" s="4"/>
      <c r="B6" s="4"/>
      <c r="C6" s="5"/>
      <c r="D6" s="5"/>
      <c r="E6" s="5"/>
    </row>
    <row r="7" spans="1:5" ht="18.75">
      <c r="A7" s="4"/>
      <c r="B7" s="4"/>
      <c r="C7" s="5"/>
      <c r="D7" s="5"/>
      <c r="E7" s="5"/>
    </row>
    <row r="8" spans="1:5" ht="18.75">
      <c r="A8" s="4"/>
      <c r="B8" s="4"/>
      <c r="C8" s="5"/>
      <c r="D8" s="5"/>
      <c r="E8" s="5"/>
    </row>
    <row r="9" spans="1:5" ht="12.75">
      <c r="A9" s="4"/>
      <c r="B9" s="4"/>
      <c r="C9" s="6"/>
      <c r="D9" s="4"/>
      <c r="E9" s="4"/>
    </row>
    <row r="10" spans="1:5" ht="12.75">
      <c r="A10" s="4"/>
      <c r="B10" s="4"/>
      <c r="C10" s="6"/>
      <c r="D10" s="4"/>
      <c r="E10" s="4"/>
    </row>
    <row r="11" spans="1:5" ht="18.75">
      <c r="A11" s="7" t="s">
        <v>8</v>
      </c>
      <c r="B11" s="7"/>
      <c r="C11" s="7"/>
      <c r="D11" s="7"/>
      <c r="E11" s="7"/>
    </row>
    <row r="12" spans="1:5" ht="15.75">
      <c r="A12" s="8" t="s">
        <v>9</v>
      </c>
      <c r="B12" s="8"/>
      <c r="C12" s="8"/>
      <c r="D12" s="8"/>
      <c r="E12" s="8"/>
    </row>
    <row r="13" spans="1:5" ht="15.75">
      <c r="A13" s="8" t="s">
        <v>79</v>
      </c>
      <c r="B13" s="8"/>
      <c r="C13" s="8"/>
      <c r="D13" s="8"/>
      <c r="E13" s="8"/>
    </row>
    <row r="14" spans="1:5" ht="9" customHeight="1">
      <c r="A14" s="9"/>
      <c r="B14" s="9"/>
      <c r="C14" s="10"/>
      <c r="D14" s="9"/>
      <c r="E14" s="9"/>
    </row>
    <row r="15" spans="1:6" ht="31.5" customHeight="1">
      <c r="A15" s="11" t="s">
        <v>11</v>
      </c>
      <c r="B15" s="12" t="s">
        <v>12</v>
      </c>
      <c r="C15" s="13" t="s">
        <v>13</v>
      </c>
      <c r="D15" s="14" t="s">
        <v>14</v>
      </c>
      <c r="E15" s="13" t="s">
        <v>15</v>
      </c>
      <c r="F15" s="15"/>
    </row>
    <row r="16" spans="1:6" ht="51">
      <c r="A16" s="16">
        <v>1</v>
      </c>
      <c r="B16" s="17" t="s">
        <v>16</v>
      </c>
      <c r="C16" s="18" t="s">
        <v>80</v>
      </c>
      <c r="D16" s="19" t="s">
        <v>56</v>
      </c>
      <c r="E16" s="20">
        <f>5.4*3.1+1*3+2*9</f>
        <v>37.74</v>
      </c>
      <c r="F16" s="15"/>
    </row>
    <row r="17" spans="1:6" ht="51">
      <c r="A17" s="21">
        <v>2</v>
      </c>
      <c r="B17" s="17" t="s">
        <v>81</v>
      </c>
      <c r="C17" s="18" t="s">
        <v>82</v>
      </c>
      <c r="D17" s="19" t="s">
        <v>56</v>
      </c>
      <c r="E17" s="45">
        <v>1.6</v>
      </c>
      <c r="F17" s="15"/>
    </row>
    <row r="18" spans="1:6" ht="41.25" customHeight="1">
      <c r="A18" s="21">
        <v>3</v>
      </c>
      <c r="B18" s="17" t="s">
        <v>18</v>
      </c>
      <c r="C18" s="18" t="s">
        <v>83</v>
      </c>
      <c r="D18" s="19" t="s">
        <v>56</v>
      </c>
      <c r="E18" s="20">
        <f>0.1*(4+6)*9</f>
        <v>9</v>
      </c>
      <c r="F18" s="15"/>
    </row>
    <row r="19" spans="1:6" ht="27.75" customHeight="1">
      <c r="A19" s="16">
        <v>4</v>
      </c>
      <c r="B19" s="17" t="s">
        <v>20</v>
      </c>
      <c r="C19" s="18" t="s">
        <v>84</v>
      </c>
      <c r="D19" s="19" t="s">
        <v>56</v>
      </c>
      <c r="E19" s="20">
        <f>(380+483)*5%</f>
        <v>43.150000000000006</v>
      </c>
      <c r="F19" s="15"/>
    </row>
    <row r="20" spans="1:6" ht="38.25">
      <c r="A20" s="21">
        <v>5</v>
      </c>
      <c r="B20" s="17" t="s">
        <v>22</v>
      </c>
      <c r="C20" s="18" t="s">
        <v>85</v>
      </c>
      <c r="D20" s="19" t="s">
        <v>56</v>
      </c>
      <c r="E20" s="20">
        <f>(1.32*0.3)*16*50%</f>
        <v>3.168</v>
      </c>
      <c r="F20" s="15"/>
    </row>
    <row r="21" spans="1:6" ht="27.75" customHeight="1">
      <c r="A21" s="16">
        <v>6</v>
      </c>
      <c r="B21" s="17" t="s">
        <v>24</v>
      </c>
      <c r="C21" s="18" t="s">
        <v>86</v>
      </c>
      <c r="D21" s="19" t="s">
        <v>56</v>
      </c>
      <c r="E21" s="20">
        <v>357</v>
      </c>
      <c r="F21" s="15"/>
    </row>
    <row r="22" spans="1:6" ht="38.25">
      <c r="A22" s="21">
        <v>7</v>
      </c>
      <c r="B22" s="17" t="s">
        <v>26</v>
      </c>
      <c r="C22" s="18" t="s">
        <v>87</v>
      </c>
      <c r="D22" s="19" t="s">
        <v>56</v>
      </c>
      <c r="E22" s="20">
        <v>380</v>
      </c>
      <c r="F22" s="15"/>
    </row>
    <row r="23" spans="1:6" ht="29.25" customHeight="1">
      <c r="A23" s="16">
        <v>8</v>
      </c>
      <c r="B23" s="22" t="s">
        <v>28</v>
      </c>
      <c r="C23" s="23" t="s">
        <v>88</v>
      </c>
      <c r="D23" s="24" t="s">
        <v>56</v>
      </c>
      <c r="E23" s="25">
        <v>483</v>
      </c>
      <c r="F23" s="15"/>
    </row>
    <row r="24" spans="1:9" ht="38.25">
      <c r="A24" s="21">
        <v>9</v>
      </c>
      <c r="B24" s="22" t="s">
        <v>30</v>
      </c>
      <c r="C24" s="23" t="s">
        <v>88</v>
      </c>
      <c r="D24" s="24" t="s">
        <v>56</v>
      </c>
      <c r="E24" s="25">
        <f>(5.4*2+2.5+1.9+2.35)*1.8+6*4*1.6*9+(3.2+2.3)*2*1.6*9-(1.6*0.9)*30-0.65*1.6*9</f>
        <v>483.03000000000003</v>
      </c>
      <c r="F24" s="15"/>
      <c r="I24" s="33"/>
    </row>
    <row r="25" spans="1:6" ht="38.25">
      <c r="A25" s="21">
        <v>10</v>
      </c>
      <c r="B25" s="17" t="s">
        <v>89</v>
      </c>
      <c r="C25" s="18" t="s">
        <v>90</v>
      </c>
      <c r="D25" s="19" t="s">
        <v>56</v>
      </c>
      <c r="E25" s="20">
        <f>1.4*1.6*7+0.4*0.35*2*7+(5.4*2+2.5+1.9+2.35)*0.25+6*4*0.25*9+(3.2+2.3)*2*0.25*9-(0.25*0.9)*30-0.65*0.25*9</f>
        <v>92.565</v>
      </c>
      <c r="F25" s="15"/>
    </row>
    <row r="26" spans="1:6" ht="25.5">
      <c r="A26" s="16">
        <v>11</v>
      </c>
      <c r="B26" s="17" t="s">
        <v>91</v>
      </c>
      <c r="C26" s="18" t="s">
        <v>92</v>
      </c>
      <c r="D26" s="19" t="s">
        <v>56</v>
      </c>
      <c r="E26" s="20">
        <f>(2.7*18+2.1)*0.25+1.65*0.42*8</f>
        <v>18.219</v>
      </c>
      <c r="F26" s="15"/>
    </row>
    <row r="27" spans="1:6" ht="38.25">
      <c r="A27" s="21">
        <v>12</v>
      </c>
      <c r="B27" s="17" t="s">
        <v>35</v>
      </c>
      <c r="C27" s="18" t="s">
        <v>93</v>
      </c>
      <c r="D27" s="19" t="s">
        <v>56</v>
      </c>
      <c r="E27" s="20">
        <v>72</v>
      </c>
      <c r="F27" s="15"/>
    </row>
    <row r="28" spans="1:6" ht="38.25">
      <c r="A28" s="16">
        <v>13</v>
      </c>
      <c r="B28" s="17" t="s">
        <v>37</v>
      </c>
      <c r="C28" s="18" t="s">
        <v>94</v>
      </c>
      <c r="D28" s="19" t="s">
        <v>56</v>
      </c>
      <c r="E28" s="20">
        <f>1.8*2*2.4+1.5*2*2.4</f>
        <v>15.84</v>
      </c>
      <c r="F28" s="15"/>
    </row>
    <row r="29" spans="1:6" ht="38.25">
      <c r="A29" s="21">
        <v>14</v>
      </c>
      <c r="B29" s="17" t="s">
        <v>95</v>
      </c>
      <c r="C29" s="18" t="s">
        <v>96</v>
      </c>
      <c r="D29" s="19" t="s">
        <v>56</v>
      </c>
      <c r="E29" s="20">
        <f>1.8*3.1*2.4+2*0.9*2.4+(0.65+2*2)*0.42*8+2.25*1.8</f>
        <v>37.385999999999996</v>
      </c>
      <c r="F29" s="15"/>
    </row>
    <row r="30" spans="1:6" ht="38.25">
      <c r="A30" s="26">
        <v>15</v>
      </c>
      <c r="B30" s="30" t="s">
        <v>43</v>
      </c>
      <c r="C30" s="18" t="s">
        <v>97</v>
      </c>
      <c r="D30" s="19" t="s">
        <v>56</v>
      </c>
      <c r="E30" s="31">
        <v>40</v>
      </c>
      <c r="F30" s="15"/>
    </row>
    <row r="31" spans="1:6" ht="28.5" customHeight="1">
      <c r="A31" s="26">
        <v>16</v>
      </c>
      <c r="B31" s="27" t="s">
        <v>45</v>
      </c>
      <c r="C31" s="28" t="s">
        <v>98</v>
      </c>
      <c r="D31" s="19" t="s">
        <v>56</v>
      </c>
      <c r="E31" s="29">
        <v>5</v>
      </c>
      <c r="F31" s="15"/>
    </row>
    <row r="32" spans="1:6" ht="38.25">
      <c r="A32" s="26">
        <v>17</v>
      </c>
      <c r="B32" s="30" t="s">
        <v>47</v>
      </c>
      <c r="C32" s="18" t="s">
        <v>99</v>
      </c>
      <c r="D32" s="19" t="s">
        <v>56</v>
      </c>
      <c r="E32" s="31">
        <f>0.95*1*7+0.5*0.25*29</f>
        <v>10.274999999999999</v>
      </c>
      <c r="F32" s="15"/>
    </row>
    <row r="33" spans="1:5" ht="38.25">
      <c r="A33" s="26">
        <v>18</v>
      </c>
      <c r="B33" s="30" t="s">
        <v>100</v>
      </c>
      <c r="C33" s="18" t="s">
        <v>101</v>
      </c>
      <c r="D33" s="19" t="s">
        <v>56</v>
      </c>
      <c r="E33" s="31">
        <f>0.11*3+0.13*28.4+0.18*7.5+0.21*18.4+0.46*2.6*7+1*0.22*9</f>
        <v>19.588</v>
      </c>
    </row>
    <row r="34" spans="1:5" ht="12.75">
      <c r="A34" s="32"/>
      <c r="B34" s="33"/>
      <c r="C34" s="33"/>
      <c r="D34" s="34"/>
      <c r="E34" s="35"/>
    </row>
    <row r="35" spans="1:5" ht="12.75">
      <c r="A35" s="32"/>
      <c r="B35" s="33"/>
      <c r="C35" s="33"/>
      <c r="D35" s="34"/>
      <c r="E35" s="35"/>
    </row>
    <row r="36" spans="1:5" ht="12.75">
      <c r="A36" s="32"/>
      <c r="B36" s="33"/>
      <c r="C36" s="33"/>
      <c r="D36" s="34"/>
      <c r="E36" s="35"/>
    </row>
    <row r="37" spans="1:5" ht="12.75">
      <c r="A37" s="32"/>
      <c r="B37" s="33"/>
      <c r="C37" s="33"/>
      <c r="D37" s="34"/>
      <c r="E37" s="35"/>
    </row>
    <row r="38" spans="1:5" ht="12.75">
      <c r="A38" s="32"/>
      <c r="B38" s="33"/>
      <c r="C38" s="33"/>
      <c r="D38" s="34"/>
      <c r="E38" s="35"/>
    </row>
    <row r="39" spans="1:5" ht="12.75">
      <c r="A39" s="32"/>
      <c r="B39" s="33"/>
      <c r="C39" s="33"/>
      <c r="D39" s="34"/>
      <c r="E39" s="35"/>
    </row>
    <row r="40" spans="1:5" ht="12.75">
      <c r="A40" s="32"/>
      <c r="B40" s="33"/>
      <c r="C40" s="33"/>
      <c r="D40" s="34"/>
      <c r="E40" s="35"/>
    </row>
    <row r="41" spans="1:5" ht="12.75">
      <c r="A41" s="32"/>
      <c r="B41" s="33"/>
      <c r="C41" s="33"/>
      <c r="D41" s="34"/>
      <c r="E41" s="35"/>
    </row>
    <row r="42" spans="1:5" ht="12.75">
      <c r="A42" s="32"/>
      <c r="B42" s="33"/>
      <c r="C42" s="33"/>
      <c r="D42" s="34"/>
      <c r="E42" s="35"/>
    </row>
    <row r="43" spans="1:5" ht="12.75">
      <c r="A43" s="32"/>
      <c r="B43" s="33"/>
      <c r="C43" s="33"/>
      <c r="D43" s="34"/>
      <c r="E43" s="35"/>
    </row>
    <row r="44" spans="1:5" ht="12.75">
      <c r="A44" s="32"/>
      <c r="B44" s="33"/>
      <c r="C44" s="33"/>
      <c r="D44" s="34"/>
      <c r="E44" s="35"/>
    </row>
    <row r="45" spans="1:5" ht="12.75">
      <c r="A45" s="32"/>
      <c r="B45" s="33"/>
      <c r="C45" s="33"/>
      <c r="D45" s="34"/>
      <c r="E45" s="35"/>
    </row>
    <row r="46" spans="1:5" ht="12.75">
      <c r="A46" s="32"/>
      <c r="B46" s="33"/>
      <c r="C46" s="33"/>
      <c r="D46" s="34"/>
      <c r="E46" s="35"/>
    </row>
    <row r="47" spans="1:5" ht="12.75">
      <c r="A47" s="32"/>
      <c r="B47" s="33"/>
      <c r="C47" s="33"/>
      <c r="D47" s="34"/>
      <c r="E47" s="35"/>
    </row>
    <row r="48" spans="1:5" ht="12.75">
      <c r="A48" s="32"/>
      <c r="B48" s="33"/>
      <c r="C48" s="33"/>
      <c r="D48" s="34"/>
      <c r="E48" s="35"/>
    </row>
    <row r="49" spans="1:5" ht="12.75">
      <c r="A49" s="32"/>
      <c r="B49" s="33"/>
      <c r="C49" s="33"/>
      <c r="D49" s="34"/>
      <c r="E49" s="35"/>
    </row>
    <row r="50" spans="1:5" ht="12.75">
      <c r="A50" s="32"/>
      <c r="B50" s="33"/>
      <c r="C50" s="33"/>
      <c r="D50" s="34"/>
      <c r="E50" s="35"/>
    </row>
    <row r="51" spans="1:5" ht="12.75">
      <c r="A51" s="32"/>
      <c r="B51" s="33"/>
      <c r="C51" s="33"/>
      <c r="D51" s="34"/>
      <c r="E51" s="35"/>
    </row>
    <row r="52" spans="1:5" ht="12.75">
      <c r="A52" s="32"/>
      <c r="B52" s="33"/>
      <c r="C52" s="33"/>
      <c r="D52" s="34"/>
      <c r="E52" s="35"/>
    </row>
    <row r="53" spans="1:5" ht="12.75">
      <c r="A53" s="32"/>
      <c r="B53" s="33"/>
      <c r="C53" s="33"/>
      <c r="D53" s="34"/>
      <c r="E53" s="35"/>
    </row>
    <row r="54" spans="1:5" ht="12.75">
      <c r="A54" s="32"/>
      <c r="B54" s="33"/>
      <c r="C54" s="33"/>
      <c r="D54" s="34"/>
      <c r="E54" s="35"/>
    </row>
    <row r="55" spans="1:5" ht="12.75">
      <c r="A55" s="32"/>
      <c r="B55" s="33"/>
      <c r="C55" s="33"/>
      <c r="D55" s="34"/>
      <c r="E55" s="35"/>
    </row>
    <row r="56" spans="1:5" ht="12.75">
      <c r="A56" s="32"/>
      <c r="B56" s="33"/>
      <c r="C56" s="33"/>
      <c r="D56" s="34"/>
      <c r="E56" s="35"/>
    </row>
    <row r="57" spans="1:5" ht="12.75">
      <c r="A57" s="32"/>
      <c r="B57" s="33"/>
      <c r="C57" s="33"/>
      <c r="D57" s="34"/>
      <c r="E57" s="35"/>
    </row>
    <row r="58" spans="1:5" ht="12.75">
      <c r="A58" s="32"/>
      <c r="B58" s="33"/>
      <c r="C58" s="33"/>
      <c r="D58" s="34"/>
      <c r="E58" s="35"/>
    </row>
    <row r="59" spans="1:5" ht="12.75">
      <c r="A59" s="32"/>
      <c r="B59" s="33"/>
      <c r="C59" s="33"/>
      <c r="D59" s="34"/>
      <c r="E59" s="35"/>
    </row>
    <row r="60" spans="1:5" ht="12.75">
      <c r="A60" s="32"/>
      <c r="B60" s="33"/>
      <c r="C60" s="33"/>
      <c r="D60" s="34"/>
      <c r="E60" s="35"/>
    </row>
    <row r="61" spans="1:5" ht="12.75">
      <c r="A61" s="32"/>
      <c r="B61" s="33"/>
      <c r="C61" s="33"/>
      <c r="D61" s="34"/>
      <c r="E61" s="35"/>
    </row>
    <row r="62" spans="1:5" ht="12.75">
      <c r="A62" s="32"/>
      <c r="B62" s="33"/>
      <c r="C62" s="33"/>
      <c r="D62" s="34"/>
      <c r="E62" s="35"/>
    </row>
    <row r="63" spans="1:5" ht="12.75">
      <c r="A63" s="32"/>
      <c r="B63" s="33"/>
      <c r="C63" s="33"/>
      <c r="D63" s="34"/>
      <c r="E63" s="35"/>
    </row>
    <row r="64" spans="1:5" ht="12.75">
      <c r="A64" s="32"/>
      <c r="B64" s="33"/>
      <c r="C64" s="33"/>
      <c r="D64" s="34"/>
      <c r="E64" s="35"/>
    </row>
    <row r="65" spans="1:5" ht="12.75">
      <c r="A65" s="32"/>
      <c r="B65" s="33"/>
      <c r="C65" s="33"/>
      <c r="D65" s="34"/>
      <c r="E65" s="35"/>
    </row>
    <row r="66" spans="1:5" ht="12.75">
      <c r="A66" s="32"/>
      <c r="B66" s="33"/>
      <c r="C66" s="33"/>
      <c r="D66" s="34"/>
      <c r="E66" s="35"/>
    </row>
    <row r="67" spans="1:5" ht="12.75">
      <c r="A67" s="32"/>
      <c r="B67" s="33"/>
      <c r="C67" s="33"/>
      <c r="D67" s="34"/>
      <c r="E67" s="35"/>
    </row>
    <row r="68" spans="1:5" ht="12.75">
      <c r="A68" s="32"/>
      <c r="B68" s="33"/>
      <c r="C68" s="33"/>
      <c r="D68" s="34"/>
      <c r="E68" s="35"/>
    </row>
    <row r="69" spans="1:5" ht="12.75">
      <c r="A69" s="32"/>
      <c r="B69" s="33"/>
      <c r="C69" s="33"/>
      <c r="D69" s="34"/>
      <c r="E69" s="35"/>
    </row>
    <row r="70" spans="1:5" ht="12.75">
      <c r="A70" s="32"/>
      <c r="B70" s="33"/>
      <c r="C70" s="33"/>
      <c r="D70" s="34"/>
      <c r="E70" s="35"/>
    </row>
    <row r="71" spans="1:5" ht="12.75">
      <c r="A71" s="32"/>
      <c r="B71" s="33"/>
      <c r="C71" s="33"/>
      <c r="D71" s="34"/>
      <c r="E71" s="35"/>
    </row>
    <row r="72" spans="1:5" ht="12.75">
      <c r="A72" s="32"/>
      <c r="B72" s="33"/>
      <c r="C72" s="33"/>
      <c r="D72" s="34"/>
      <c r="E72" s="35"/>
    </row>
    <row r="73" spans="1:5" ht="12.75">
      <c r="A73" s="32"/>
      <c r="B73" s="33"/>
      <c r="C73" s="33"/>
      <c r="D73" s="34"/>
      <c r="E73" s="35"/>
    </row>
    <row r="74" spans="1:5" ht="12.75">
      <c r="A74" s="32"/>
      <c r="B74" s="33"/>
      <c r="C74" s="33"/>
      <c r="D74" s="34"/>
      <c r="E74" s="35"/>
    </row>
    <row r="75" spans="1:5" ht="12.75">
      <c r="A75" s="32"/>
      <c r="B75" s="33"/>
      <c r="C75" s="33"/>
      <c r="D75" s="34"/>
      <c r="E75" s="35"/>
    </row>
    <row r="76" spans="1:5" ht="12.75">
      <c r="A76" s="32"/>
      <c r="B76" s="33"/>
      <c r="C76" s="33"/>
      <c r="D76" s="34"/>
      <c r="E76" s="35"/>
    </row>
    <row r="77" spans="1:5" ht="12.75">
      <c r="A77" s="32"/>
      <c r="B77" s="33"/>
      <c r="C77" s="33"/>
      <c r="D77" s="34"/>
      <c r="E77" s="35"/>
    </row>
    <row r="78" spans="1:5" ht="12.75">
      <c r="A78" s="32"/>
      <c r="B78" s="33"/>
      <c r="C78" s="33"/>
      <c r="D78" s="34"/>
      <c r="E78" s="35"/>
    </row>
    <row r="79" spans="1:5" ht="12.75">
      <c r="A79" s="32"/>
      <c r="B79" s="33"/>
      <c r="C79" s="33"/>
      <c r="D79" s="34"/>
      <c r="E79" s="35"/>
    </row>
    <row r="80" spans="1:5" ht="12.75">
      <c r="A80" s="32"/>
      <c r="B80" s="33"/>
      <c r="C80" s="33"/>
      <c r="D80" s="34"/>
      <c r="E80" s="35"/>
    </row>
    <row r="81" spans="1:5" ht="12.75">
      <c r="A81" s="32"/>
      <c r="B81" s="33"/>
      <c r="C81" s="33"/>
      <c r="D81" s="34"/>
      <c r="E81" s="35"/>
    </row>
    <row r="82" spans="1:5" ht="13.5" customHeight="1">
      <c r="A82" s="32"/>
      <c r="B82" s="33"/>
      <c r="C82" s="33"/>
      <c r="D82" s="34"/>
      <c r="E82" s="35"/>
    </row>
    <row r="83" spans="1:5" ht="15.75">
      <c r="A83" s="36"/>
      <c r="B83" s="36"/>
      <c r="C83" s="37"/>
      <c r="D83" s="34"/>
      <c r="E83" s="35"/>
    </row>
    <row r="84" spans="1:5" ht="15.75">
      <c r="A84" s="36" t="s">
        <v>53</v>
      </c>
      <c r="B84" s="36"/>
      <c r="C84" s="38" t="s">
        <v>54</v>
      </c>
      <c r="D84" s="39"/>
      <c r="E84" s="39"/>
    </row>
    <row r="85" spans="1:5" ht="15.75">
      <c r="A85" s="36"/>
      <c r="B85" s="36"/>
      <c r="C85" s="37"/>
      <c r="D85" s="39"/>
      <c r="E85" s="39"/>
    </row>
    <row r="86" spans="1:5" ht="12.75">
      <c r="A86" s="4"/>
      <c r="B86" s="4"/>
      <c r="C86" s="6"/>
      <c r="D86" s="4"/>
      <c r="E86" s="4"/>
    </row>
    <row r="87" spans="1:5" ht="12.75">
      <c r="A87" s="4"/>
      <c r="B87" s="4"/>
      <c r="C87" s="6"/>
      <c r="D87" s="4"/>
      <c r="E87" s="4"/>
    </row>
    <row r="88" spans="1:5" ht="12.75">
      <c r="A88" s="4"/>
      <c r="B88" s="4"/>
      <c r="C88" s="6"/>
      <c r="D88" s="4"/>
      <c r="E88" s="4"/>
    </row>
    <row r="89" spans="1:5" ht="12.75">
      <c r="A89" s="4"/>
      <c r="B89" s="4"/>
      <c r="C89" s="6"/>
      <c r="D89" s="4"/>
      <c r="E89" s="4"/>
    </row>
    <row r="90" spans="1:5" ht="12.75">
      <c r="A90" s="4"/>
      <c r="B90" s="4"/>
      <c r="C90" s="6"/>
      <c r="D90" s="4"/>
      <c r="E90" s="4"/>
    </row>
    <row r="91" spans="1:5" ht="12.75">
      <c r="A91" s="4"/>
      <c r="B91" s="4"/>
      <c r="C91" s="6"/>
      <c r="D91" s="4"/>
      <c r="E91" s="4"/>
    </row>
    <row r="92" spans="1:5" ht="12.75">
      <c r="A92" s="4"/>
      <c r="B92" s="4"/>
      <c r="C92" s="6"/>
      <c r="D92" s="4"/>
      <c r="E92" s="4"/>
    </row>
    <row r="93" spans="1:5" ht="12.75">
      <c r="A93" s="4"/>
      <c r="B93" s="4"/>
      <c r="C93" s="6"/>
      <c r="D93" s="4"/>
      <c r="E93" s="4"/>
    </row>
    <row r="94" spans="1:5" ht="12.75">
      <c r="A94" s="4"/>
      <c r="B94" s="4"/>
      <c r="C94" s="6"/>
      <c r="D94" s="4"/>
      <c r="E94" s="4"/>
    </row>
    <row r="95" spans="1:5" ht="12.75">
      <c r="A95" s="4"/>
      <c r="B95" s="4"/>
      <c r="C95" s="6"/>
      <c r="D95" s="4"/>
      <c r="E95" s="4"/>
    </row>
    <row r="96" spans="1:5" ht="12.75">
      <c r="A96" s="4"/>
      <c r="B96" s="4"/>
      <c r="C96" s="6"/>
      <c r="D96" s="4"/>
      <c r="E96" s="4"/>
    </row>
    <row r="97" spans="1:5" ht="12.75">
      <c r="A97" s="4"/>
      <c r="B97" s="4"/>
      <c r="C97" s="6"/>
      <c r="D97" s="4"/>
      <c r="E97" s="4"/>
    </row>
    <row r="98" spans="1:5" ht="12.75">
      <c r="A98" s="4"/>
      <c r="B98" s="4"/>
      <c r="C98" s="6"/>
      <c r="D98" s="4"/>
      <c r="E98" s="4"/>
    </row>
    <row r="99" spans="1:5" ht="12.75">
      <c r="A99" s="4"/>
      <c r="B99" s="4"/>
      <c r="C99" s="6"/>
      <c r="D99" s="4"/>
      <c r="E99" s="4"/>
    </row>
    <row r="100" spans="1:5" ht="12.75">
      <c r="A100" s="4"/>
      <c r="B100" s="4"/>
      <c r="C100" s="6"/>
      <c r="D100" s="4"/>
      <c r="E100" s="4"/>
    </row>
    <row r="101" spans="1:5" ht="12.75">
      <c r="A101" s="4"/>
      <c r="B101" s="4"/>
      <c r="C101" s="6"/>
      <c r="D101" s="4"/>
      <c r="E101" s="4"/>
    </row>
    <row r="102" spans="1:5" ht="12.75">
      <c r="A102" s="4"/>
      <c r="B102" s="4"/>
      <c r="C102" s="6"/>
      <c r="D102" s="4"/>
      <c r="E102" s="4"/>
    </row>
    <row r="103" spans="1:5" ht="12.75">
      <c r="A103" s="4"/>
      <c r="B103" s="4"/>
      <c r="C103" s="6"/>
      <c r="D103" s="4"/>
      <c r="E103" s="4"/>
    </row>
    <row r="104" spans="1:5" ht="12.75">
      <c r="A104" s="4"/>
      <c r="B104" s="4"/>
      <c r="C104" s="6"/>
      <c r="D104" s="4"/>
      <c r="E104" s="4"/>
    </row>
    <row r="105" spans="1:5" ht="12.75">
      <c r="A105" s="4"/>
      <c r="B105" s="4"/>
      <c r="C105" s="6"/>
      <c r="D105" s="4"/>
      <c r="E105" s="4"/>
    </row>
    <row r="106" spans="1:5" ht="12.75">
      <c r="A106" s="4"/>
      <c r="B106" s="4"/>
      <c r="C106" s="6"/>
      <c r="D106" s="4"/>
      <c r="E106" s="4"/>
    </row>
    <row r="107" spans="1:5" ht="12.75">
      <c r="A107" s="4"/>
      <c r="B107" s="4"/>
      <c r="C107" s="6"/>
      <c r="D107" s="4"/>
      <c r="E107" s="4"/>
    </row>
    <row r="108" spans="1:5" ht="12.75">
      <c r="A108" s="4"/>
      <c r="B108" s="4"/>
      <c r="C108" s="6"/>
      <c r="D108" s="4"/>
      <c r="E108" s="4"/>
    </row>
    <row r="109" spans="1:5" ht="12.75">
      <c r="A109" s="4"/>
      <c r="B109" s="4"/>
      <c r="C109" s="6"/>
      <c r="D109" s="4"/>
      <c r="E109" s="4"/>
    </row>
    <row r="110" spans="1:5" ht="12.75">
      <c r="A110" s="4"/>
      <c r="B110" s="4"/>
      <c r="C110" s="6"/>
      <c r="D110" s="4"/>
      <c r="E110" s="4"/>
    </row>
    <row r="111" spans="1:5" ht="12.75">
      <c r="A111" s="4"/>
      <c r="B111" s="4"/>
      <c r="C111" s="6"/>
      <c r="D111" s="4"/>
      <c r="E111" s="4"/>
    </row>
    <row r="112" spans="1:5" ht="12.75">
      <c r="A112" s="4"/>
      <c r="B112" s="4"/>
      <c r="C112" s="6"/>
      <c r="D112" s="4"/>
      <c r="E112" s="4"/>
    </row>
    <row r="113" spans="1:5" ht="12.75">
      <c r="A113" s="4"/>
      <c r="B113" s="4"/>
      <c r="C113" s="6"/>
      <c r="D113" s="4"/>
      <c r="E113" s="4"/>
    </row>
    <row r="114" spans="1:5" ht="12.75">
      <c r="A114" s="4"/>
      <c r="B114" s="4"/>
      <c r="C114" s="6"/>
      <c r="D114" s="4"/>
      <c r="E114" s="4"/>
    </row>
    <row r="115" spans="1:5" ht="12.75">
      <c r="A115" s="4"/>
      <c r="B115" s="4"/>
      <c r="C115" s="6"/>
      <c r="D115" s="4"/>
      <c r="E115" s="4"/>
    </row>
    <row r="116" spans="1:5" ht="12.75">
      <c r="A116" s="4"/>
      <c r="B116" s="4"/>
      <c r="C116" s="6"/>
      <c r="D116" s="4"/>
      <c r="E116" s="4"/>
    </row>
    <row r="117" spans="1:5" ht="12.75">
      <c r="A117" s="4"/>
      <c r="B117" s="4"/>
      <c r="C117" s="6"/>
      <c r="D117" s="4"/>
      <c r="E117" s="4"/>
    </row>
    <row r="118" spans="1:5" ht="12.75">
      <c r="A118" s="4"/>
      <c r="B118" s="4"/>
      <c r="C118" s="6"/>
      <c r="D118" s="4"/>
      <c r="E118" s="4"/>
    </row>
    <row r="119" spans="1:5" ht="12.75">
      <c r="A119" s="4"/>
      <c r="B119" s="4"/>
      <c r="C119" s="6"/>
      <c r="D119" s="4"/>
      <c r="E119" s="4"/>
    </row>
    <row r="120" spans="1:5" ht="12.75">
      <c r="A120" s="4"/>
      <c r="B120" s="4"/>
      <c r="C120" s="6"/>
      <c r="D120" s="4"/>
      <c r="E120" s="4"/>
    </row>
    <row r="121" spans="1:5" ht="12.75">
      <c r="A121" s="4"/>
      <c r="B121" s="4"/>
      <c r="C121" s="6"/>
      <c r="D121" s="4"/>
      <c r="E121" s="4"/>
    </row>
    <row r="122" spans="1:5" ht="12.75">
      <c r="A122" s="4"/>
      <c r="B122" s="4"/>
      <c r="C122" s="6"/>
      <c r="D122" s="4"/>
      <c r="E122" s="4"/>
    </row>
    <row r="123" spans="1:5" ht="12.75">
      <c r="A123" s="4"/>
      <c r="B123" s="4"/>
      <c r="C123" s="6"/>
      <c r="D123" s="4"/>
      <c r="E123" s="4"/>
    </row>
    <row r="124" spans="1:5" ht="12.75">
      <c r="A124" s="4"/>
      <c r="B124" s="4"/>
      <c r="C124" s="6"/>
      <c r="D124" s="4"/>
      <c r="E124" s="4"/>
    </row>
    <row r="125" spans="1:5" ht="12.75">
      <c r="A125" s="4"/>
      <c r="B125" s="4"/>
      <c r="C125" s="6"/>
      <c r="D125" s="4"/>
      <c r="E125" s="4"/>
    </row>
    <row r="126" spans="1:5" ht="12.75">
      <c r="A126" s="4"/>
      <c r="B126" s="4"/>
      <c r="C126" s="6"/>
      <c r="D126" s="4"/>
      <c r="E126" s="4"/>
    </row>
    <row r="667" ht="12.75">
      <c r="B667" t="s">
        <v>55</v>
      </c>
    </row>
  </sheetData>
  <mergeCells count="14">
    <mergeCell ref="C1:E1"/>
    <mergeCell ref="C2:E2"/>
    <mergeCell ref="C3:E3"/>
    <mergeCell ref="C4:E4"/>
    <mergeCell ref="A85:B85"/>
    <mergeCell ref="A1:B1"/>
    <mergeCell ref="A2:B2"/>
    <mergeCell ref="A3:B3"/>
    <mergeCell ref="A4:B4"/>
    <mergeCell ref="A84:B84"/>
    <mergeCell ref="A12:E12"/>
    <mergeCell ref="A13:E13"/>
    <mergeCell ref="A11:E11"/>
    <mergeCell ref="A83:B83"/>
  </mergeCells>
  <printOptions/>
  <pageMargins left="0.7874015748031497" right="0.3937007874015748" top="0.3937007874015748" bottom="0.1968503937007874" header="0.5118110236220472" footer="0.5118110236220472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63"/>
  <sheetViews>
    <sheetView tabSelected="1" view="pageBreakPreview" zoomScaleSheetLayoutView="100" workbookViewId="0" topLeftCell="A1">
      <selection activeCell="H16" sqref="H16"/>
    </sheetView>
  </sheetViews>
  <sheetFormatPr defaultColWidth="9.00390625" defaultRowHeight="12.75"/>
  <cols>
    <col min="1" max="1" width="4.875" style="0" customWidth="1"/>
    <col min="2" max="2" width="41.00390625" style="0" customWidth="1"/>
    <col min="3" max="3" width="32.75390625" style="0" customWidth="1"/>
    <col min="4" max="4" width="5.75390625" style="0" customWidth="1"/>
    <col min="5" max="5" width="8.00390625" style="0" customWidth="1"/>
  </cols>
  <sheetData>
    <row r="1" spans="1:5" ht="18.75">
      <c r="A1" s="1" t="s">
        <v>0</v>
      </c>
      <c r="B1" s="1"/>
      <c r="C1" s="2" t="s">
        <v>1</v>
      </c>
      <c r="D1" s="2"/>
      <c r="E1" s="2"/>
    </row>
    <row r="2" spans="1:5" ht="19.5">
      <c r="A2" s="1" t="s">
        <v>2</v>
      </c>
      <c r="B2" s="1"/>
      <c r="C2" s="3" t="s">
        <v>3</v>
      </c>
      <c r="D2" s="3"/>
      <c r="E2" s="3"/>
    </row>
    <row r="3" spans="1:5" ht="18.75">
      <c r="A3" s="1" t="s">
        <v>4</v>
      </c>
      <c r="B3" s="1"/>
      <c r="C3" s="2" t="s">
        <v>5</v>
      </c>
      <c r="D3" s="2"/>
      <c r="E3" s="2"/>
    </row>
    <row r="4" spans="1:5" ht="18.75">
      <c r="A4" s="1" t="s">
        <v>6</v>
      </c>
      <c r="B4" s="1"/>
      <c r="C4" s="2" t="s">
        <v>7</v>
      </c>
      <c r="D4" s="2"/>
      <c r="E4" s="2"/>
    </row>
    <row r="5" spans="1:5" ht="18.75">
      <c r="A5" s="4"/>
      <c r="B5" s="4"/>
      <c r="C5" s="5"/>
      <c r="D5" s="5"/>
      <c r="E5" s="5"/>
    </row>
    <row r="6" spans="1:5" ht="18.75">
      <c r="A6" s="4"/>
      <c r="B6" s="4"/>
      <c r="C6" s="5"/>
      <c r="D6" s="5"/>
      <c r="E6" s="5"/>
    </row>
    <row r="7" spans="1:5" ht="12.75">
      <c r="A7" s="4"/>
      <c r="B7" s="4"/>
      <c r="C7" s="6"/>
      <c r="D7" s="4"/>
      <c r="E7" s="4"/>
    </row>
    <row r="8" spans="1:5" ht="12.75">
      <c r="A8" s="4"/>
      <c r="B8" s="4"/>
      <c r="C8" s="6"/>
      <c r="D8" s="4"/>
      <c r="E8" s="4"/>
    </row>
    <row r="9" spans="1:5" ht="18.75">
      <c r="A9" s="7" t="s">
        <v>8</v>
      </c>
      <c r="B9" s="7"/>
      <c r="C9" s="7"/>
      <c r="D9" s="7"/>
      <c r="E9" s="7"/>
    </row>
    <row r="10" spans="1:5" ht="15.75">
      <c r="A10" s="8" t="s">
        <v>9</v>
      </c>
      <c r="B10" s="8"/>
      <c r="C10" s="8"/>
      <c r="D10" s="8"/>
      <c r="E10" s="8"/>
    </row>
    <row r="11" spans="1:5" ht="15.75">
      <c r="A11" s="8" t="s">
        <v>102</v>
      </c>
      <c r="B11" s="8"/>
      <c r="C11" s="8"/>
      <c r="D11" s="8"/>
      <c r="E11" s="8"/>
    </row>
    <row r="12" spans="1:5" ht="9" customHeight="1">
      <c r="A12" s="9"/>
      <c r="B12" s="9"/>
      <c r="C12" s="10"/>
      <c r="D12" s="9"/>
      <c r="E12" s="9"/>
    </row>
    <row r="13" spans="1:6" ht="31.5" customHeight="1">
      <c r="A13" s="11" t="s">
        <v>11</v>
      </c>
      <c r="B13" s="12" t="s">
        <v>12</v>
      </c>
      <c r="C13" s="13" t="s">
        <v>13</v>
      </c>
      <c r="D13" s="14" t="s">
        <v>14</v>
      </c>
      <c r="E13" s="13" t="s">
        <v>15</v>
      </c>
      <c r="F13" s="15"/>
    </row>
    <row r="14" spans="1:6" ht="51">
      <c r="A14" s="16">
        <v>1</v>
      </c>
      <c r="B14" s="17" t="s">
        <v>16</v>
      </c>
      <c r="C14" s="18" t="s">
        <v>17</v>
      </c>
      <c r="D14" s="19" t="s">
        <v>56</v>
      </c>
      <c r="E14" s="41">
        <v>13.5</v>
      </c>
      <c r="F14" s="15"/>
    </row>
    <row r="15" spans="1:6" ht="41.25" customHeight="1">
      <c r="A15" s="21">
        <v>2</v>
      </c>
      <c r="B15" s="17" t="s">
        <v>18</v>
      </c>
      <c r="C15" s="18" t="s">
        <v>19</v>
      </c>
      <c r="D15" s="19" t="s">
        <v>56</v>
      </c>
      <c r="E15" s="41">
        <v>18</v>
      </c>
      <c r="F15" s="15"/>
    </row>
    <row r="16" spans="1:6" ht="27" customHeight="1">
      <c r="A16" s="16">
        <v>3</v>
      </c>
      <c r="B16" s="17" t="s">
        <v>20</v>
      </c>
      <c r="C16" s="18" t="s">
        <v>21</v>
      </c>
      <c r="D16" s="19" t="s">
        <v>56</v>
      </c>
      <c r="E16" s="41">
        <v>35.5</v>
      </c>
      <c r="F16" s="15"/>
    </row>
    <row r="17" spans="1:6" ht="38.25">
      <c r="A17" s="21">
        <v>4</v>
      </c>
      <c r="B17" s="17" t="s">
        <v>22</v>
      </c>
      <c r="C17" s="18" t="s">
        <v>23</v>
      </c>
      <c r="D17" s="19" t="s">
        <v>56</v>
      </c>
      <c r="E17" s="41">
        <f>(1.5+4)*0.15</f>
        <v>0.825</v>
      </c>
      <c r="F17" s="15"/>
    </row>
    <row r="18" spans="1:6" ht="27.75" customHeight="1">
      <c r="A18" s="16">
        <v>5</v>
      </c>
      <c r="B18" s="17" t="s">
        <v>24</v>
      </c>
      <c r="C18" s="18" t="s">
        <v>25</v>
      </c>
      <c r="D18" s="19" t="s">
        <v>56</v>
      </c>
      <c r="E18" s="41">
        <f>(8*1.6+4.1*2.1)*9+2.2*2+2.7*1.2*16+0.6*4.1*8</f>
        <v>268.61</v>
      </c>
      <c r="F18" s="15"/>
    </row>
    <row r="19" spans="1:6" ht="38.25">
      <c r="A19" s="21">
        <v>6</v>
      </c>
      <c r="B19" s="17" t="s">
        <v>26</v>
      </c>
      <c r="C19" s="18" t="s">
        <v>27</v>
      </c>
      <c r="D19" s="19" t="s">
        <v>56</v>
      </c>
      <c r="E19" s="41">
        <v>332</v>
      </c>
      <c r="F19" s="15"/>
    </row>
    <row r="20" spans="1:6" ht="38.25">
      <c r="A20" s="16">
        <v>7</v>
      </c>
      <c r="B20" s="22" t="s">
        <v>28</v>
      </c>
      <c r="C20" s="23" t="s">
        <v>29</v>
      </c>
      <c r="D20" s="24" t="s">
        <v>56</v>
      </c>
      <c r="E20" s="42">
        <v>378.5</v>
      </c>
      <c r="F20" s="15"/>
    </row>
    <row r="21" spans="1:6" ht="38.25">
      <c r="A21" s="21">
        <v>8</v>
      </c>
      <c r="B21" s="22" t="s">
        <v>30</v>
      </c>
      <c r="C21" s="23" t="s">
        <v>29</v>
      </c>
      <c r="D21" s="24" t="s">
        <v>56</v>
      </c>
      <c r="E21" s="42">
        <f>(8+1.6*2+5.8)*1.6*9+(4.1*3+1.8)*1.6*8+(4.1+2.3+4.1)*1.6-1.6*0.9*36-1.6*0.65*9-1.6*1.5</f>
        <v>378.48</v>
      </c>
      <c r="F21" s="15"/>
    </row>
    <row r="22" spans="1:6" ht="51">
      <c r="A22" s="16">
        <v>9</v>
      </c>
      <c r="B22" s="17" t="s">
        <v>31</v>
      </c>
      <c r="C22" s="18" t="s">
        <v>32</v>
      </c>
      <c r="D22" s="19" t="s">
        <v>56</v>
      </c>
      <c r="E22" s="41">
        <v>78.5</v>
      </c>
      <c r="F22" s="15"/>
    </row>
    <row r="23" spans="1:6" ht="27.75" customHeight="1">
      <c r="A23" s="21">
        <v>10</v>
      </c>
      <c r="B23" s="17" t="s">
        <v>33</v>
      </c>
      <c r="C23" s="18" t="s">
        <v>34</v>
      </c>
      <c r="D23" s="19" t="s">
        <v>56</v>
      </c>
      <c r="E23" s="41">
        <f>2.7*16*0.25+1.2*0.4</f>
        <v>11.280000000000001</v>
      </c>
      <c r="F23" s="15"/>
    </row>
    <row r="24" spans="1:6" ht="38.25">
      <c r="A24" s="21">
        <v>11</v>
      </c>
      <c r="B24" s="17" t="s">
        <v>35</v>
      </c>
      <c r="C24" s="18" t="s">
        <v>36</v>
      </c>
      <c r="D24" s="19" t="s">
        <v>56</v>
      </c>
      <c r="E24" s="41">
        <v>48</v>
      </c>
      <c r="F24" s="15"/>
    </row>
    <row r="25" spans="1:6" ht="38.25">
      <c r="A25" s="16">
        <v>12</v>
      </c>
      <c r="B25" s="17" t="s">
        <v>37</v>
      </c>
      <c r="C25" s="18" t="s">
        <v>38</v>
      </c>
      <c r="D25" s="19" t="s">
        <v>56</v>
      </c>
      <c r="E25" s="41">
        <f>2*1.3*2.4</f>
        <v>6.24</v>
      </c>
      <c r="F25" s="15"/>
    </row>
    <row r="26" spans="1:6" ht="38.25">
      <c r="A26" s="21">
        <v>13</v>
      </c>
      <c r="B26" s="17" t="s">
        <v>39</v>
      </c>
      <c r="C26" s="18" t="s">
        <v>71</v>
      </c>
      <c r="D26" s="19" t="s">
        <v>56</v>
      </c>
      <c r="E26" s="41">
        <f>1.5*2*2.4+2*0.9*2+(0.65+4)*0.4*9</f>
        <v>27.54</v>
      </c>
      <c r="F26" s="15"/>
    </row>
    <row r="27" spans="1:6" ht="41.25" customHeight="1">
      <c r="A27" s="26">
        <v>14</v>
      </c>
      <c r="B27" s="27" t="s">
        <v>41</v>
      </c>
      <c r="C27" s="28" t="s">
        <v>42</v>
      </c>
      <c r="D27" s="19" t="s">
        <v>56</v>
      </c>
      <c r="E27" s="43">
        <f>0.15*2*2*1.9+1*2.3+0.15*2*1*4</f>
        <v>4.64</v>
      </c>
      <c r="F27" s="15"/>
    </row>
    <row r="28" spans="1:6" ht="41.25" customHeight="1">
      <c r="A28" s="26">
        <v>15</v>
      </c>
      <c r="B28" s="30" t="s">
        <v>43</v>
      </c>
      <c r="C28" s="18" t="s">
        <v>44</v>
      </c>
      <c r="D28" s="19" t="s">
        <v>56</v>
      </c>
      <c r="E28" s="44">
        <f>(2.7*16+1.2)*0.95*0.5+(2.3+2.1)*1.2*0.5+0.5*2*1</f>
        <v>24.730000000000004</v>
      </c>
      <c r="F28" s="15"/>
    </row>
    <row r="29" spans="1:6" ht="29.25" customHeight="1">
      <c r="A29" s="26">
        <v>16</v>
      </c>
      <c r="B29" s="30" t="s">
        <v>45</v>
      </c>
      <c r="C29" s="18" t="s">
        <v>46</v>
      </c>
      <c r="D29" s="19" t="s">
        <v>56</v>
      </c>
      <c r="E29" s="44">
        <f>(2.7*16+1.2)*0.1</f>
        <v>4.44</v>
      </c>
      <c r="F29" s="15"/>
    </row>
    <row r="30" spans="1:6" ht="38.25">
      <c r="A30" s="26">
        <v>17</v>
      </c>
      <c r="B30" s="30" t="s">
        <v>47</v>
      </c>
      <c r="C30" s="18" t="s">
        <v>48</v>
      </c>
      <c r="D30" s="19" t="s">
        <v>56</v>
      </c>
      <c r="E30" s="44">
        <f>0.9*1*18+5.5*0.95</f>
        <v>21.424999999999997</v>
      </c>
      <c r="F30" s="15"/>
    </row>
    <row r="31" spans="1:5" ht="38.25">
      <c r="A31" s="26">
        <v>18</v>
      </c>
      <c r="B31" s="30" t="s">
        <v>65</v>
      </c>
      <c r="C31" s="18" t="s">
        <v>103</v>
      </c>
      <c r="D31" s="19" t="s">
        <v>56</v>
      </c>
      <c r="E31" s="44">
        <v>23.8</v>
      </c>
    </row>
    <row r="32" spans="1:5" ht="12.75">
      <c r="A32" s="32"/>
      <c r="B32" s="33"/>
      <c r="C32" s="33"/>
      <c r="D32" s="34"/>
      <c r="E32" s="35"/>
    </row>
    <row r="33" spans="1:5" ht="12.75">
      <c r="A33" s="32"/>
      <c r="B33" s="33"/>
      <c r="C33" s="33"/>
      <c r="D33" s="34"/>
      <c r="E33" s="35"/>
    </row>
    <row r="34" spans="1:5" ht="12.75">
      <c r="A34" s="32"/>
      <c r="B34" s="33"/>
      <c r="C34" s="33"/>
      <c r="D34" s="34"/>
      <c r="E34" s="35"/>
    </row>
    <row r="35" spans="1:5" ht="12.75">
      <c r="A35" s="32"/>
      <c r="B35" s="33"/>
      <c r="C35" s="33"/>
      <c r="D35" s="34"/>
      <c r="E35" s="35"/>
    </row>
    <row r="36" spans="1:5" ht="12.75">
      <c r="A36" s="32"/>
      <c r="B36" s="33"/>
      <c r="C36" s="33"/>
      <c r="D36" s="34"/>
      <c r="E36" s="35"/>
    </row>
    <row r="37" spans="1:5" ht="12.75">
      <c r="A37" s="32"/>
      <c r="B37" s="33"/>
      <c r="C37" s="33"/>
      <c r="D37" s="34"/>
      <c r="E37" s="35"/>
    </row>
    <row r="38" spans="1:5" ht="12.75">
      <c r="A38" s="32"/>
      <c r="B38" s="33"/>
      <c r="C38" s="33"/>
      <c r="D38" s="34"/>
      <c r="E38" s="35"/>
    </row>
    <row r="39" spans="1:5" ht="12.75">
      <c r="A39" s="32"/>
      <c r="B39" s="33"/>
      <c r="C39" s="33"/>
      <c r="D39" s="34"/>
      <c r="E39" s="35"/>
    </row>
    <row r="40" spans="1:5" ht="12.75">
      <c r="A40" s="32"/>
      <c r="B40" s="33"/>
      <c r="D40" s="34"/>
      <c r="E40" s="35"/>
    </row>
    <row r="41" spans="1:5" ht="12.75">
      <c r="A41" s="32"/>
      <c r="B41" s="33"/>
      <c r="C41" s="33"/>
      <c r="D41" s="34"/>
      <c r="E41" s="35"/>
    </row>
    <row r="42" spans="1:5" ht="12.75">
      <c r="A42" s="32"/>
      <c r="B42" s="33"/>
      <c r="C42" s="33"/>
      <c r="D42" s="34"/>
      <c r="E42" s="35"/>
    </row>
    <row r="43" spans="1:5" ht="12.75">
      <c r="A43" s="32"/>
      <c r="B43" s="33"/>
      <c r="C43" s="33"/>
      <c r="D43" s="34"/>
      <c r="E43" s="35"/>
    </row>
    <row r="44" spans="1:5" ht="12.75">
      <c r="A44" s="32"/>
      <c r="B44" s="33"/>
      <c r="C44" s="33"/>
      <c r="D44" s="34"/>
      <c r="E44" s="35"/>
    </row>
    <row r="45" spans="1:5" ht="12.75">
      <c r="A45" s="32"/>
      <c r="B45" s="33"/>
      <c r="C45" s="33"/>
      <c r="D45" s="34"/>
      <c r="E45" s="35"/>
    </row>
    <row r="46" spans="1:5" ht="12.75">
      <c r="A46" s="32"/>
      <c r="B46" s="33"/>
      <c r="C46" s="33"/>
      <c r="D46" s="34"/>
      <c r="E46" s="35"/>
    </row>
    <row r="47" spans="1:5" ht="12.75">
      <c r="A47" s="32"/>
      <c r="B47" s="33"/>
      <c r="C47" s="33"/>
      <c r="D47" s="34"/>
      <c r="E47" s="35"/>
    </row>
    <row r="48" spans="1:5" ht="12.75">
      <c r="A48" s="32"/>
      <c r="B48" s="33"/>
      <c r="C48" s="33"/>
      <c r="D48" s="34"/>
      <c r="E48" s="35"/>
    </row>
    <row r="49" spans="1:5" ht="12.75">
      <c r="A49" s="32"/>
      <c r="B49" s="33"/>
      <c r="C49" s="33"/>
      <c r="D49" s="34"/>
      <c r="E49" s="35"/>
    </row>
    <row r="50" spans="1:5" ht="12.75">
      <c r="A50" s="32"/>
      <c r="B50" s="33"/>
      <c r="C50" s="33"/>
      <c r="D50" s="34"/>
      <c r="E50" s="35"/>
    </row>
    <row r="51" spans="1:5" ht="12.75">
      <c r="A51" s="32"/>
      <c r="B51" s="33"/>
      <c r="C51" s="33"/>
      <c r="D51" s="34"/>
      <c r="E51" s="35"/>
    </row>
    <row r="52" spans="1:5" ht="12.75">
      <c r="A52" s="32"/>
      <c r="B52" s="33"/>
      <c r="C52" s="33"/>
      <c r="D52" s="34"/>
      <c r="E52" s="35"/>
    </row>
    <row r="53" spans="1:5" ht="12.75">
      <c r="A53" s="32"/>
      <c r="B53" s="33"/>
      <c r="C53" s="33"/>
      <c r="D53" s="34"/>
      <c r="E53" s="35"/>
    </row>
    <row r="54" spans="1:5" ht="12.75">
      <c r="A54" s="32"/>
      <c r="B54" s="33"/>
      <c r="C54" s="33"/>
      <c r="D54" s="34"/>
      <c r="E54" s="35"/>
    </row>
    <row r="55" spans="1:5" ht="12.75">
      <c r="A55" s="32"/>
      <c r="B55" s="33"/>
      <c r="C55" s="33"/>
      <c r="D55" s="34"/>
      <c r="E55" s="35"/>
    </row>
    <row r="56" spans="1:5" ht="12.75">
      <c r="A56" s="32"/>
      <c r="B56" s="33"/>
      <c r="C56" s="33"/>
      <c r="D56" s="34"/>
      <c r="E56" s="35"/>
    </row>
    <row r="57" spans="1:5" ht="12.75">
      <c r="A57" s="32"/>
      <c r="B57" s="33"/>
      <c r="C57" s="33"/>
      <c r="D57" s="34"/>
      <c r="E57" s="35"/>
    </row>
    <row r="58" spans="1:5" ht="12.75">
      <c r="A58" s="32"/>
      <c r="B58" s="33"/>
      <c r="C58" s="33"/>
      <c r="D58" s="34"/>
      <c r="E58" s="35"/>
    </row>
    <row r="59" spans="1:5" ht="12.75">
      <c r="A59" s="32"/>
      <c r="B59" s="33"/>
      <c r="C59" s="33"/>
      <c r="D59" s="34"/>
      <c r="E59" s="35"/>
    </row>
    <row r="60" spans="1:5" ht="12.75">
      <c r="A60" s="32"/>
      <c r="B60" s="33"/>
      <c r="C60" s="33"/>
      <c r="D60" s="34"/>
      <c r="E60" s="35"/>
    </row>
    <row r="61" spans="1:5" ht="12.75">
      <c r="A61" s="32"/>
      <c r="B61" s="33"/>
      <c r="C61" s="33"/>
      <c r="D61" s="34"/>
      <c r="E61" s="35"/>
    </row>
    <row r="62" spans="1:5" ht="12.75">
      <c r="A62" s="32"/>
      <c r="B62" s="33"/>
      <c r="C62" s="33"/>
      <c r="D62" s="34"/>
      <c r="E62" s="35"/>
    </row>
    <row r="63" spans="1:5" ht="12.75">
      <c r="A63" s="32"/>
      <c r="B63" s="33"/>
      <c r="C63" s="33"/>
      <c r="D63" s="34"/>
      <c r="E63" s="35"/>
    </row>
    <row r="64" spans="1:5" ht="12.75">
      <c r="A64" s="32"/>
      <c r="B64" s="33"/>
      <c r="C64" s="33"/>
      <c r="D64" s="34"/>
      <c r="E64" s="35"/>
    </row>
    <row r="65" spans="1:5" ht="12.75">
      <c r="A65" s="32"/>
      <c r="B65" s="33"/>
      <c r="C65" s="33"/>
      <c r="D65" s="34"/>
      <c r="E65" s="35"/>
    </row>
    <row r="66" spans="1:5" ht="12.75">
      <c r="A66" s="32"/>
      <c r="B66" s="33"/>
      <c r="C66" s="33"/>
      <c r="D66" s="34"/>
      <c r="E66" s="35"/>
    </row>
    <row r="67" spans="1:5" ht="12.75">
      <c r="A67" s="32"/>
      <c r="B67" s="33"/>
      <c r="C67" s="33"/>
      <c r="D67" s="34"/>
      <c r="E67" s="35"/>
    </row>
    <row r="68" spans="1:5" ht="12.75">
      <c r="A68" s="32"/>
      <c r="B68" s="33"/>
      <c r="C68" s="33"/>
      <c r="D68" s="34"/>
      <c r="E68" s="35"/>
    </row>
    <row r="69" spans="1:5" ht="12.75">
      <c r="A69" s="32"/>
      <c r="B69" s="33"/>
      <c r="C69" s="33"/>
      <c r="D69" s="34"/>
      <c r="E69" s="35"/>
    </row>
    <row r="70" spans="1:5" ht="12.75">
      <c r="A70" s="32"/>
      <c r="B70" s="33"/>
      <c r="C70" s="33"/>
      <c r="D70" s="34"/>
      <c r="E70" s="35"/>
    </row>
    <row r="71" spans="1:5" ht="12.75">
      <c r="A71" s="32"/>
      <c r="B71" s="33"/>
      <c r="C71" s="33"/>
      <c r="D71" s="34"/>
      <c r="E71" s="35"/>
    </row>
    <row r="72" spans="1:5" ht="12.75">
      <c r="A72" s="32"/>
      <c r="B72" s="33"/>
      <c r="C72" s="33"/>
      <c r="D72" s="34"/>
      <c r="E72" s="35"/>
    </row>
    <row r="73" spans="1:5" ht="12.75">
      <c r="A73" s="32"/>
      <c r="B73" s="33"/>
      <c r="C73" s="33"/>
      <c r="D73" s="34"/>
      <c r="E73" s="35"/>
    </row>
    <row r="74" spans="1:5" ht="12.75">
      <c r="A74" s="32"/>
      <c r="B74" s="33"/>
      <c r="C74" s="33"/>
      <c r="D74" s="34"/>
      <c r="E74" s="35"/>
    </row>
    <row r="75" spans="1:5" ht="12.75">
      <c r="A75" s="32"/>
      <c r="B75" s="33"/>
      <c r="C75" s="33"/>
      <c r="D75" s="34"/>
      <c r="E75" s="35"/>
    </row>
    <row r="76" spans="1:5" ht="12.75">
      <c r="A76" s="32"/>
      <c r="B76" s="33"/>
      <c r="C76" s="33"/>
      <c r="D76" s="34"/>
      <c r="E76" s="35"/>
    </row>
    <row r="77" spans="1:5" ht="12.75">
      <c r="A77" s="32"/>
      <c r="B77" s="33"/>
      <c r="C77" s="33"/>
      <c r="D77" s="34"/>
      <c r="E77" s="35"/>
    </row>
    <row r="78" spans="1:5" ht="15.75">
      <c r="A78" s="36"/>
      <c r="B78" s="36"/>
      <c r="C78" s="37"/>
      <c r="D78" s="34"/>
      <c r="E78" s="35"/>
    </row>
    <row r="79" spans="1:5" ht="15.75">
      <c r="A79" s="36" t="s">
        <v>53</v>
      </c>
      <c r="B79" s="36"/>
      <c r="C79" s="38" t="s">
        <v>54</v>
      </c>
      <c r="D79" s="34"/>
      <c r="E79" s="35"/>
    </row>
    <row r="80" spans="1:5" ht="15.75">
      <c r="A80" s="36"/>
      <c r="B80" s="36"/>
      <c r="C80" s="37"/>
      <c r="D80" s="39"/>
      <c r="E80" s="39"/>
    </row>
    <row r="81" spans="1:5" ht="12.75">
      <c r="A81" s="39"/>
      <c r="B81" s="39"/>
      <c r="C81" s="40"/>
      <c r="D81" s="39"/>
      <c r="E81" s="39"/>
    </row>
    <row r="82" spans="1:5" ht="12.75">
      <c r="A82" s="4"/>
      <c r="B82" s="4"/>
      <c r="C82" s="6"/>
      <c r="D82" s="4"/>
      <c r="E82" s="4"/>
    </row>
    <row r="83" spans="1:5" ht="12.75">
      <c r="A83" s="4"/>
      <c r="B83" s="4"/>
      <c r="C83" s="6"/>
      <c r="D83" s="4"/>
      <c r="E83" s="4"/>
    </row>
    <row r="84" spans="1:5" ht="12.75">
      <c r="A84" s="4"/>
      <c r="B84" s="4"/>
      <c r="C84" s="6"/>
      <c r="D84" s="4"/>
      <c r="E84" s="4"/>
    </row>
    <row r="85" spans="1:5" ht="12.75">
      <c r="A85" s="4"/>
      <c r="B85" s="4"/>
      <c r="C85" s="6"/>
      <c r="D85" s="4"/>
      <c r="E85" s="4"/>
    </row>
    <row r="86" spans="1:5" ht="12.75">
      <c r="A86" s="4"/>
      <c r="B86" s="4"/>
      <c r="C86" s="6"/>
      <c r="D86" s="4"/>
      <c r="E86" s="4"/>
    </row>
    <row r="87" spans="1:5" ht="12.75">
      <c r="A87" s="4"/>
      <c r="B87" s="4"/>
      <c r="C87" s="6"/>
      <c r="D87" s="4"/>
      <c r="E87" s="4"/>
    </row>
    <row r="88" spans="1:5" ht="12.75">
      <c r="A88" s="4"/>
      <c r="B88" s="4"/>
      <c r="C88" s="6"/>
      <c r="D88" s="4"/>
      <c r="E88" s="4"/>
    </row>
    <row r="89" spans="1:5" ht="12.75">
      <c r="A89" s="4"/>
      <c r="B89" s="4"/>
      <c r="C89" s="6"/>
      <c r="D89" s="4"/>
      <c r="E89" s="4"/>
    </row>
    <row r="90" spans="1:5" ht="12.75">
      <c r="A90" s="4"/>
      <c r="B90" s="4"/>
      <c r="C90" s="6"/>
      <c r="D90" s="4"/>
      <c r="E90" s="4"/>
    </row>
    <row r="91" spans="1:5" ht="12.75">
      <c r="A91" s="4"/>
      <c r="B91" s="4"/>
      <c r="C91" s="6"/>
      <c r="D91" s="4"/>
      <c r="E91" s="4"/>
    </row>
    <row r="92" spans="1:5" ht="12.75">
      <c r="A92" s="4"/>
      <c r="B92" s="4"/>
      <c r="C92" s="6"/>
      <c r="D92" s="4"/>
      <c r="E92" s="4"/>
    </row>
    <row r="93" spans="1:5" ht="12.75">
      <c r="A93" s="4"/>
      <c r="B93" s="4"/>
      <c r="C93" s="6"/>
      <c r="D93" s="4"/>
      <c r="E93" s="4"/>
    </row>
    <row r="94" spans="1:5" ht="12.75">
      <c r="A94" s="4"/>
      <c r="B94" s="4"/>
      <c r="C94" s="6"/>
      <c r="D94" s="4"/>
      <c r="E94" s="4"/>
    </row>
    <row r="95" spans="1:5" ht="12.75">
      <c r="A95" s="4"/>
      <c r="B95" s="4"/>
      <c r="C95" s="6"/>
      <c r="D95" s="4"/>
      <c r="E95" s="4"/>
    </row>
    <row r="96" spans="1:5" ht="12.75">
      <c r="A96" s="4"/>
      <c r="B96" s="4"/>
      <c r="C96" s="6"/>
      <c r="D96" s="4"/>
      <c r="E96" s="4"/>
    </row>
    <row r="97" spans="1:5" ht="12.75">
      <c r="A97" s="4"/>
      <c r="B97" s="4"/>
      <c r="C97" s="6"/>
      <c r="D97" s="4"/>
      <c r="E97" s="4"/>
    </row>
    <row r="98" spans="1:5" ht="12.75">
      <c r="A98" s="4"/>
      <c r="B98" s="4"/>
      <c r="C98" s="6"/>
      <c r="D98" s="4"/>
      <c r="E98" s="4"/>
    </row>
    <row r="99" spans="1:5" ht="12.75">
      <c r="A99" s="4"/>
      <c r="B99" s="4"/>
      <c r="C99" s="6"/>
      <c r="D99" s="4"/>
      <c r="E99" s="4"/>
    </row>
    <row r="100" spans="1:5" ht="12.75">
      <c r="A100" s="4"/>
      <c r="B100" s="4"/>
      <c r="C100" s="6"/>
      <c r="D100" s="4"/>
      <c r="E100" s="4"/>
    </row>
    <row r="101" spans="1:5" ht="12.75">
      <c r="A101" s="4"/>
      <c r="B101" s="4"/>
      <c r="C101" s="6"/>
      <c r="D101" s="4"/>
      <c r="E101" s="4"/>
    </row>
    <row r="102" spans="1:5" ht="12.75">
      <c r="A102" s="4"/>
      <c r="B102" s="4"/>
      <c r="C102" s="6"/>
      <c r="D102" s="4"/>
      <c r="E102" s="4"/>
    </row>
    <row r="103" spans="1:5" ht="12.75">
      <c r="A103" s="4"/>
      <c r="B103" s="4"/>
      <c r="C103" s="6"/>
      <c r="D103" s="4"/>
      <c r="E103" s="4"/>
    </row>
    <row r="104" spans="1:5" ht="12.75">
      <c r="A104" s="4"/>
      <c r="B104" s="4"/>
      <c r="C104" s="6"/>
      <c r="D104" s="4"/>
      <c r="E104" s="4"/>
    </row>
    <row r="105" spans="1:5" ht="12.75">
      <c r="A105" s="4"/>
      <c r="B105" s="4"/>
      <c r="C105" s="6"/>
      <c r="D105" s="4"/>
      <c r="E105" s="4"/>
    </row>
    <row r="106" spans="1:5" ht="12.75">
      <c r="A106" s="4"/>
      <c r="B106" s="4"/>
      <c r="C106" s="6"/>
      <c r="D106" s="4"/>
      <c r="E106" s="4"/>
    </row>
    <row r="107" spans="1:5" ht="12.75">
      <c r="A107" s="4"/>
      <c r="B107" s="4"/>
      <c r="C107" s="6"/>
      <c r="D107" s="4"/>
      <c r="E107" s="4"/>
    </row>
    <row r="108" spans="1:5" ht="12.75">
      <c r="A108" s="4"/>
      <c r="B108" s="4"/>
      <c r="C108" s="6"/>
      <c r="D108" s="4"/>
      <c r="E108" s="4"/>
    </row>
    <row r="109" spans="1:5" ht="12.75">
      <c r="A109" s="4"/>
      <c r="B109" s="4"/>
      <c r="C109" s="6"/>
      <c r="D109" s="4"/>
      <c r="E109" s="4"/>
    </row>
    <row r="110" spans="1:5" ht="12.75">
      <c r="A110" s="4"/>
      <c r="B110" s="4"/>
      <c r="C110" s="6"/>
      <c r="D110" s="4"/>
      <c r="E110" s="4"/>
    </row>
    <row r="111" spans="1:5" ht="12.75">
      <c r="A111" s="4"/>
      <c r="B111" s="4"/>
      <c r="C111" s="6"/>
      <c r="D111" s="4"/>
      <c r="E111" s="4"/>
    </row>
    <row r="112" spans="1:5" ht="12.75">
      <c r="A112" s="4"/>
      <c r="B112" s="4"/>
      <c r="C112" s="6"/>
      <c r="D112" s="4"/>
      <c r="E112" s="4"/>
    </row>
    <row r="113" spans="1:5" ht="12.75">
      <c r="A113" s="4"/>
      <c r="B113" s="4"/>
      <c r="C113" s="6"/>
      <c r="D113" s="4"/>
      <c r="E113" s="4"/>
    </row>
    <row r="114" spans="1:5" ht="12.75">
      <c r="A114" s="4"/>
      <c r="B114" s="4"/>
      <c r="C114" s="6"/>
      <c r="D114" s="4"/>
      <c r="E114" s="4"/>
    </row>
    <row r="115" spans="1:5" ht="12.75">
      <c r="A115" s="4"/>
      <c r="B115" s="4"/>
      <c r="C115" s="6"/>
      <c r="D115" s="4"/>
      <c r="E115" s="4"/>
    </row>
    <row r="116" spans="1:5" ht="12.75">
      <c r="A116" s="4"/>
      <c r="B116" s="4"/>
      <c r="C116" s="6"/>
      <c r="D116" s="4"/>
      <c r="E116" s="4"/>
    </row>
    <row r="117" spans="1:5" ht="12.75">
      <c r="A117" s="4"/>
      <c r="B117" s="4"/>
      <c r="C117" s="6"/>
      <c r="D117" s="4"/>
      <c r="E117" s="4"/>
    </row>
    <row r="118" spans="1:5" ht="12.75">
      <c r="A118" s="4"/>
      <c r="B118" s="4"/>
      <c r="C118" s="6"/>
      <c r="D118" s="4"/>
      <c r="E118" s="4"/>
    </row>
    <row r="119" spans="1:5" ht="12.75">
      <c r="A119" s="4"/>
      <c r="B119" s="4"/>
      <c r="C119" s="6"/>
      <c r="D119" s="4"/>
      <c r="E119" s="4"/>
    </row>
    <row r="120" spans="1:5" ht="12.75">
      <c r="A120" s="4"/>
      <c r="B120" s="4"/>
      <c r="C120" s="6"/>
      <c r="D120" s="4"/>
      <c r="E120" s="4"/>
    </row>
    <row r="121" spans="1:5" ht="12.75">
      <c r="A121" s="4"/>
      <c r="B121" s="4"/>
      <c r="C121" s="6"/>
      <c r="D121" s="4"/>
      <c r="E121" s="4"/>
    </row>
    <row r="122" spans="1:5" ht="12.75">
      <c r="A122" s="4"/>
      <c r="B122" s="4"/>
      <c r="C122" s="6"/>
      <c r="D122" s="4"/>
      <c r="E122" s="4"/>
    </row>
    <row r="663" ht="12.75">
      <c r="B663" t="s">
        <v>55</v>
      </c>
    </row>
  </sheetData>
  <mergeCells count="14">
    <mergeCell ref="C1:E1"/>
    <mergeCell ref="C2:E2"/>
    <mergeCell ref="C3:E3"/>
    <mergeCell ref="C4:E4"/>
    <mergeCell ref="A80:B80"/>
    <mergeCell ref="A10:E10"/>
    <mergeCell ref="A11:E11"/>
    <mergeCell ref="A9:E9"/>
    <mergeCell ref="A78:B78"/>
    <mergeCell ref="A79:B79"/>
    <mergeCell ref="A1:B1"/>
    <mergeCell ref="A2:B2"/>
    <mergeCell ref="A3:B3"/>
    <mergeCell ref="A4:B4"/>
  </mergeCells>
  <printOptions/>
  <pageMargins left="0.7874015748031497" right="0.3937007874015748" top="0.3937007874015748" bottom="0.1968503937007874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Сметное бюро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Жердева</dc:creator>
  <cp:keywords/>
  <dc:description/>
  <cp:lastModifiedBy>Жердева</cp:lastModifiedBy>
  <dcterms:created xsi:type="dcterms:W3CDTF">2007-10-26T08:29:01Z</dcterms:created>
  <dcterms:modified xsi:type="dcterms:W3CDTF">2007-10-26T08:37:17Z</dcterms:modified>
  <cp:category/>
  <cp:version/>
  <cp:contentType/>
  <cp:contentStatus/>
</cp:coreProperties>
</file>