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840"/>
  </bookViews>
  <sheets>
    <sheet name="Результат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3" i="1" l="1"/>
  <c r="M46" i="1"/>
  <c r="M45" i="1"/>
  <c r="M44" i="1"/>
  <c r="M42" i="1"/>
  <c r="M37" i="1"/>
  <c r="M36" i="1"/>
  <c r="M35" i="1"/>
  <c r="M34" i="1"/>
  <c r="M32" i="1"/>
  <c r="M31" i="1"/>
  <c r="M30" i="1"/>
  <c r="M29" i="1"/>
  <c r="M28" i="1"/>
  <c r="M27" i="1"/>
  <c r="M26" i="1"/>
  <c r="M25" i="1"/>
  <c r="M23" i="1"/>
  <c r="M22" i="1"/>
  <c r="M20" i="1"/>
  <c r="M19" i="1"/>
  <c r="M18" i="1"/>
  <c r="M17" i="1"/>
  <c r="M16" i="1"/>
  <c r="M15" i="1"/>
  <c r="M14" i="1"/>
  <c r="M11" i="1"/>
  <c r="M10" i="1"/>
  <c r="M9" i="1"/>
  <c r="M8" i="1"/>
  <c r="M7" i="1"/>
  <c r="M6" i="1"/>
  <c r="N5" i="1"/>
  <c r="K5" i="1"/>
  <c r="M5" i="1" s="1"/>
  <c r="J5" i="1"/>
  <c r="N41" i="1"/>
  <c r="O41" i="1"/>
  <c r="O5" i="1"/>
  <c r="O55" i="1" s="1"/>
  <c r="K41" i="1"/>
  <c r="M41" i="1" s="1"/>
  <c r="L41" i="1"/>
  <c r="L5" i="1"/>
  <c r="J41" i="1"/>
  <c r="N55" i="1" l="1"/>
  <c r="L55" i="1"/>
  <c r="K55" i="1"/>
  <c r="J55" i="1"/>
  <c r="P12" i="1"/>
  <c r="P5" i="1"/>
  <c r="P8" i="1"/>
  <c r="P9" i="1"/>
  <c r="P10" i="1"/>
  <c r="P11" i="1"/>
  <c r="P14" i="1"/>
  <c r="P15" i="1"/>
  <c r="P16" i="1"/>
  <c r="P17" i="1"/>
  <c r="P18" i="1"/>
  <c r="P19" i="1"/>
  <c r="P20" i="1"/>
  <c r="P22" i="1"/>
  <c r="P23" i="1"/>
  <c r="P25" i="1"/>
  <c r="P26" i="1"/>
  <c r="P27" i="1"/>
  <c r="P28" i="1"/>
  <c r="P29" i="1"/>
  <c r="P30" i="1"/>
  <c r="P31" i="1"/>
  <c r="P32" i="1"/>
  <c r="P34" i="1"/>
  <c r="P35" i="1"/>
  <c r="P36" i="1"/>
  <c r="P37" i="1"/>
  <c r="P38" i="1"/>
  <c r="P41" i="1"/>
  <c r="P42" i="1"/>
  <c r="P44" i="1"/>
  <c r="P45" i="1"/>
  <c r="P51" i="1"/>
  <c r="P52" i="1"/>
  <c r="P53" i="1"/>
  <c r="P54" i="1"/>
  <c r="P7" i="1"/>
  <c r="P55" i="1" l="1"/>
  <c r="M55" i="1"/>
</calcChain>
</file>

<file path=xl/sharedStrings.xml><?xml version="1.0" encoding="utf-8"?>
<sst xmlns="http://schemas.openxmlformats.org/spreadsheetml/2006/main" count="110" uniqueCount="110">
  <si>
    <t>Наименование кода дохода</t>
  </si>
  <si>
    <t>Код дохода</t>
  </si>
  <si>
    <t>НАЛОГОВЫЕ И НЕНАЛОГОВЫЕ ДОХОДЫ</t>
  </si>
  <si>
    <t>1 00 00 000 00 0000 000</t>
  </si>
  <si>
    <t>НАЛОГИ НА ПРИБЫЛЬ, ДОХОДЫ</t>
  </si>
  <si>
    <t>1 01 00 000 00 0000 000</t>
  </si>
  <si>
    <t>Налог на доходы физических лиц</t>
  </si>
  <si>
    <t>1 01 02 000 01 0000 110</t>
  </si>
  <si>
    <t>НАЛОГИ НА ТОВАРЫ (РАБОТЫ, УСЛУГИ), РЕАЛИЗУЕМЫЕ НА ТЕРРИТОРИИ РОССИЙСКОЙ ФЕДЕРАЦИИ</t>
  </si>
  <si>
    <t>1 03 00 000 00 0000 000</t>
  </si>
  <si>
    <t>Акцизы по подакцизным товарам (продукции), производимым на территории Российской Федерации</t>
  </si>
  <si>
    <t>1 03 02 000 01 0000 110</t>
  </si>
  <si>
    <t>НАЛОГИ НА СОВОКУПНЫЙ ДОХОД</t>
  </si>
  <si>
    <t>1 05 00 000 00 0000 000</t>
  </si>
  <si>
    <t>Налог, взимаемый в связи с применением упрощенной системы налогообложения</t>
  </si>
  <si>
    <t>1 05 01 000 00 0000 110</t>
  </si>
  <si>
    <t>Единый налог на вмененный доход для отдельных видов деятельности</t>
  </si>
  <si>
    <t>1 05 02 000 02 0000 110</t>
  </si>
  <si>
    <t>Единый сельскохозяйственный налог</t>
  </si>
  <si>
    <t>1 05 03 000 01 0000 110</t>
  </si>
  <si>
    <t>Налог, взимаемый в связи с применением патентной системы налогообложения</t>
  </si>
  <si>
    <t>1 05 04 000 02 0000 110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</si>
  <si>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</si>
  <si>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>1 05 07 000 01 0000 110</t>
  </si>
  <si>
    <t>НАЛОГИ НА ИМУЩЕСТВО</t>
  </si>
  <si>
    <t>1 06 00 000 00 0000 000</t>
  </si>
  <si>
    <t>Налог на имущество физических лиц</t>
  </si>
  <si>
    <t>1 06 01 000 00 0000 110</t>
  </si>
  <si>
    <t>Земельный налог</t>
  </si>
  <si>
    <t>1 06 06 000 00 0000 110</t>
  </si>
  <si>
    <t>ГОСУДАРСТВЕННАЯ ПОШЛИНА</t>
  </si>
  <si>
    <t>1 08 00 000 00 0000 000</t>
  </si>
  <si>
    <t>Государственная пошлина по делам, рассматриваемым в судах общей юрисдикции, мировыми судьями</t>
  </si>
  <si>
    <t>1 08 03 000 01 0000 110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</si>
  <si>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</si>
  <si>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1 08 07 000 01 0000 110</t>
  </si>
  <si>
    <t>ДОХОДЫ ОТ ИСПОЛЬЗОВАНИЯ ИМУЩЕСТВА, НАХОДЯЩЕГОСЯ В ГОСУДАРСТВЕННОЙ И МУНИЦИПАЛЬНОЙ СОБСТВЕННОСТИ</t>
  </si>
  <si>
    <t>1 11 00 000 00 0000 000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</si>
  <si>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</si>
  <si>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1 11 05 000 00 0000 120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</si>
  <si>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</si>
  <si>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1 11 05 300 00 0000 120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</si>
  <si>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</si>
  <si>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1 11 09 000 00 0000 120</t>
  </si>
  <si>
    <t>ПЛАТЕЖИ ПРИ ПОЛЬЗОВАНИИ ПРИРОДНЫМИ РЕСУРСАМИ</t>
  </si>
  <si>
    <t>1 12 00 000 00 0000 000</t>
  </si>
  <si>
    <t>Плата за негативное воздействие на окружающую среду</t>
  </si>
  <si>
    <t>1 12 01 000 01 0000 120</t>
  </si>
  <si>
    <t>ДОХОДЫ ОТ ОКАЗАНИЯ ПЛАТНЫХ УСЛУГ И КОМПЕНСАЦИИ ЗАТРАТ ГОСУДАРСТВА</t>
  </si>
  <si>
    <t>1 13 00 000 00 0000 000</t>
  </si>
  <si>
    <t>Доходы от компенсации затрат государства</t>
  </si>
  <si>
    <t>1 13 02 000 00 0000 130</t>
  </si>
  <si>
    <t>ДОХОДЫ ОТ ПРОДАЖИ МАТЕРИАЛЬНЫХ И НЕМАТЕРИАЛЬНЫХ АКТИВОВ</t>
  </si>
  <si>
    <t>1 14 00 000 00 0000 000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</si>
  <si>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</si>
  <si>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1 14 02 000 00 0000 000</t>
  </si>
  <si>
    <t>Доходы от продажи земельных участков, находящихся в государственной и муниципальной собственности</t>
  </si>
  <si>
    <t>1 14 06 000 00 0000 430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</si>
  <si>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</si>
  <si>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1 14 06 300 00 0000 430</t>
  </si>
  <si>
    <t>ШТРАФЫ, САНКЦИИ, ВОЗМЕЩЕНИЕ УЩЕРБА</t>
  </si>
  <si>
    <t>1 16 00 000 00 0000 000</t>
  </si>
  <si>
    <t>Административные штрафы, установленные Кодексом Российской Федерации об административных правонарушениях</t>
  </si>
  <si>
    <t>1 16 01 000 01 0000 140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</si>
  <si>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</si>
  <si>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>1 16 02 000 02 0000 140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</si>
  <si>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</si>
  <si>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1 16 07 000 00 0000 140</t>
  </si>
  <si>
    <t>Платежи в целях возмещения причиненного ущерба (убытков)</t>
  </si>
  <si>
    <t>1 16 10 000 00 0000 140</t>
  </si>
  <si>
    <t>ПРОЧИЕ НЕНАЛОГОВЫЕ ДОХОДЫ</t>
  </si>
  <si>
    <t>1 17 00 000 00 0000 000</t>
  </si>
  <si>
    <t>Прочие неналоговые доходы</t>
  </si>
  <si>
    <t>1 17 05 000 00 0000 180</t>
  </si>
  <si>
    <t>БЕЗВОЗМЕЗДНЫЕ ПОСТУПЛЕНИЯ</t>
  </si>
  <si>
    <t>2 00 00 000 00 0000 000</t>
  </si>
  <si>
    <t>БЕЗВОЗМЕЗДНЫЕ ПОСТУПЛЕНИЯ ОТ ДРУГИХ БЮДЖЕТОВ БЮДЖЕТНОЙ СИСТЕМЫ РОССИЙСКОЙ ФЕДЕРАЦИИ</t>
  </si>
  <si>
    <t>2 02 00 000 00 0000 000</t>
  </si>
  <si>
    <t>Дотации бюджетам бюджетной системы Российской Федерации</t>
  </si>
  <si>
    <t>2 02 10 000 00 0000 150</t>
  </si>
  <si>
    <t>Субсидии бюджетам бюджетной системы Российской Федерации (межбюджетные субсидии)</t>
  </si>
  <si>
    <t>2 02 20 000 00 0000 150</t>
  </si>
  <si>
    <t>Субвенции бюджетам бюджетной системы Российской Федерации</t>
  </si>
  <si>
    <t>2 02 30 000 00 0000 150</t>
  </si>
  <si>
    <t>Иные межбюджетные трансферты</t>
  </si>
  <si>
    <t>2 02 40 000 00 0000 150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</si>
  <si>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</si>
  <si>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2 18 00 000 00 0000 000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</si>
  <si>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</si>
  <si>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2 18 00 000 00 0000 150</t>
  </si>
  <si>
    <t>ВОЗВРАТ ОСТАТКОВ СУБСИДИЙ, СУБВЕНЦИЙ И ИНЫХ МЕЖБЮДЖЕТНЫХ ТРАНСФЕРТОВ, ИМЕЮЩИХ ЦЕЛЕВОЕ НАЗНАЧЕНИЕ, ПРОШЛЫХ ЛЕТ</t>
  </si>
  <si>
    <t>2 19 00 000 00 0000 000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</si>
  <si>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</si>
  <si>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2 19 00 000 04 0000 150</t>
  </si>
  <si>
    <t>ВСЕГО ДОХОДОВ</t>
  </si>
  <si>
    <t>Выполнение утвержденных значений                 (%)</t>
  </si>
  <si>
    <t>Исполнено на 01.04.2025
(тыс. руб.)</t>
  </si>
  <si>
    <t>Исполнено на 01.04.2024                   (тыс. руб.)</t>
  </si>
  <si>
    <t>Темп роста исполнения к соответствующему периоду 
в 2024 году 
(%)</t>
  </si>
  <si>
    <t>Запланированные значения, утвержденные решением Совета депутатов городского округа Фрязино от 17.12.2024 № 519/90                                 (тыс. руб.)</t>
  </si>
  <si>
    <t>Сведения об исполнении бюджета городского округа Фрязино Московской области по доходам в разрезе видов доходов  в сравнении с запланированными значениями, утвержденными решением Совета депутатов городского округа Фрязино от 17.12.2024 № 519/90, и в сравнении с соответствующим периодом прошлого года</t>
  </si>
  <si>
    <t>ПРОЧИЕ БЕЗВОЗМЕЗДНЫЕ ПОСТУПЛЕНИЯ</t>
  </si>
  <si>
    <t>2 07 00 000 00 0000 000</t>
  </si>
  <si>
    <t>Прочие безвозмездные поступления в бюджеты городских округов</t>
  </si>
  <si>
    <t>2 07 04 000 04 0000 150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</si>
  <si>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</si>
  <si>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2 08 00 000 00 0000 000</t>
  </si>
  <si>
    <t>Перечисления из бюджетов городских округов (в бюджеты городских округов)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</si>
  <si>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2 08 04 000 04 0000 150</t>
  </si>
  <si>
    <t xml:space="preserve"> (по состоянию на 01.04.2025)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</si>
</sst>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&gt;=50]#,##0.0,;[Red][&lt;=-50]\-#,##0.0,;#,##0.0,"/>
    <numFmt numFmtId="165" formatCode="#,##0.0_ ;[Red]\-#,##0.0\ "/>
    <numFmt numFmtId="166" formatCode="0.0"/>
    <numFmt numFmtId="167" formatCode="#,##0.0,"/>
    <numFmt numFmtId="168" formatCode="0.00_ ;[Red]\-0.00\ "/>
  </numFmts>
  <fonts count="12" x14ac:knownFonts="1">
    <font>
      <sz val="11"/>
      <color indexed="8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NumberFormat="1" applyFont="1" applyBorder="1" applyAlignment="1"/>
    <xf numFmtId="0" fontId="0" fillId="0" borderId="0" xfId="0" applyFont="1"/>
    <xf numFmtId="0" fontId="3" fillId="0" borderId="0" xfId="0" applyNumberFormat="1" applyFont="1" applyBorder="1" applyAlignment="1">
      <alignment horizontal="center"/>
    </xf>
    <xf numFmtId="0" fontId="4" fillId="0" borderId="0" xfId="0" applyNumberFormat="1" applyFont="1" applyBorder="1" applyAlignment="1"/>
    <xf numFmtId="4" fontId="4" fillId="0" borderId="0" xfId="0" applyNumberFormat="1" applyFont="1" applyBorder="1" applyAlignment="1">
      <alignment horizontal="right" vertical="center"/>
    </xf>
    <xf numFmtId="0" fontId="5" fillId="0" borderId="0" xfId="0" applyFont="1"/>
    <xf numFmtId="4" fontId="4" fillId="0" borderId="1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right" vertical="center"/>
    </xf>
    <xf numFmtId="166" fontId="4" fillId="0" borderId="1" xfId="0" applyNumberFormat="1" applyFont="1" applyBorder="1" applyAlignment="1">
      <alignment horizontal="right" vertical="center"/>
    </xf>
    <xf numFmtId="165" fontId="4" fillId="0" borderId="1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horizontal="right" vertical="center"/>
    </xf>
    <xf numFmtId="165" fontId="4" fillId="0" borderId="1" xfId="0" applyNumberFormat="1" applyFont="1" applyBorder="1" applyAlignment="1">
      <alignment horizontal="right" vertical="center"/>
    </xf>
    <xf numFmtId="168" fontId="2" fillId="0" borderId="1" xfId="0" applyNumberFormat="1" applyFont="1" applyBorder="1" applyAlignment="1">
      <alignment horizontal="right" vertical="center"/>
    </xf>
    <xf numFmtId="0" fontId="11" fillId="0" borderId="2" xfId="0" applyNumberFormat="1" applyFont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 vertical="center" wrapText="1"/>
    </xf>
    <xf numFmtId="0" fontId="11" fillId="0" borderId="4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right" vertical="center"/>
    </xf>
    <xf numFmtId="164" fontId="4" fillId="0" borderId="4" xfId="0" applyNumberFormat="1" applyFont="1" applyBorder="1" applyAlignment="1">
      <alignment horizontal="right" vertical="center"/>
    </xf>
    <xf numFmtId="165" fontId="4" fillId="0" borderId="2" xfId="0" applyNumberFormat="1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/>
    <xf numFmtId="0" fontId="10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right" vertical="center" wrapText="1"/>
    </xf>
    <xf numFmtId="165" fontId="4" fillId="0" borderId="1" xfId="0" applyNumberFormat="1" applyFont="1" applyBorder="1" applyAlignment="1">
      <alignment horizontal="right" vertical="center"/>
    </xf>
    <xf numFmtId="0" fontId="11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167" fontId="4" fillId="0" borderId="1" xfId="0" applyNumberFormat="1" applyFont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/>
    </xf>
    <xf numFmtId="0" fontId="10" fillId="0" borderId="2" xfId="0" applyNumberFormat="1" applyFont="1" applyBorder="1" applyAlignment="1">
      <alignment horizontal="left" vertical="center" wrapText="1"/>
    </xf>
    <xf numFmtId="0" fontId="10" fillId="0" borderId="3" xfId="0" applyNumberFormat="1" applyFont="1" applyBorder="1" applyAlignment="1">
      <alignment horizontal="left" vertical="center" wrapText="1"/>
    </xf>
    <xf numFmtId="0" fontId="10" fillId="0" borderId="4" xfId="0" applyNumberFormat="1" applyFont="1" applyBorder="1" applyAlignment="1">
      <alignment horizontal="left" vertical="center" wrapText="1"/>
    </xf>
    <xf numFmtId="0" fontId="11" fillId="2" borderId="1" xfId="0" applyNumberFormat="1" applyFont="1" applyFill="1" applyBorder="1" applyAlignment="1">
      <alignment horizontal="left" vertical="center" wrapText="1"/>
    </xf>
    <xf numFmtId="0" fontId="10" fillId="2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right" vertical="center"/>
    </xf>
    <xf numFmtId="165" fontId="8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6" fillId="0" borderId="0" xfId="0" applyNumberFormat="1" applyFont="1" applyBorder="1" applyAlignment="1">
      <alignment horizontal="center" wrapText="1"/>
    </xf>
    <xf numFmtId="0" fontId="6" fillId="0" borderId="0" xfId="0" applyNumberFormat="1" applyFont="1" applyBorder="1" applyAlignment="1">
      <alignment horizontal="center"/>
    </xf>
    <xf numFmtId="4" fontId="4" fillId="0" borderId="0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center" vertical="center" wrapText="1"/>
    </xf>
    <xf numFmtId="167" fontId="4" fillId="0" borderId="2" xfId="0" applyNumberFormat="1" applyFont="1" applyBorder="1" applyAlignment="1">
      <alignment horizontal="right" vertical="center"/>
    </xf>
    <xf numFmtId="167" fontId="4" fillId="0" borderId="4" xfId="0" applyNumberFormat="1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"/>
  <sheetViews>
    <sheetView tabSelected="1" zoomScale="75" zoomScaleNormal="75" workbookViewId="0">
      <pane ySplit="4" topLeftCell="A53" activePane="bottomLeft" state="frozen"/>
      <selection pane="bottomLeft" activeCell="P51" sqref="P51:Q51"/>
    </sheetView>
  </sheetViews>
  <sheetFormatPr defaultRowHeight="15" x14ac:dyDescent="0.25"/>
  <cols>
    <col min="1" max="1" width="0.42578125" customWidth="1"/>
    <col min="2" max="6" width="10.7109375" customWidth="1"/>
    <col min="7" max="7" width="11.7109375" customWidth="1"/>
    <col min="8" max="8" width="10.7109375" customWidth="1"/>
    <col min="9" max="9" width="12" customWidth="1"/>
    <col min="10" max="10" width="22.5703125" customWidth="1"/>
    <col min="11" max="11" width="13.28515625" customWidth="1"/>
    <col min="12" max="12" width="4.5703125" customWidth="1"/>
    <col min="13" max="13" width="14" customWidth="1"/>
    <col min="14" max="14" width="9.42578125" customWidth="1"/>
    <col min="15" max="15" width="7.42578125" customWidth="1"/>
    <col min="16" max="16" width="0.85546875" customWidth="1"/>
    <col min="17" max="17" width="13.140625" customWidth="1"/>
    <col min="19" max="19" width="9.140625" customWidth="1"/>
  </cols>
  <sheetData>
    <row r="1" spans="1:17" ht="67.5" customHeight="1" x14ac:dyDescent="0.25">
      <c r="A1" s="50" t="s">
        <v>100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</row>
    <row r="2" spans="1:17" ht="23.25" customHeight="1" x14ac:dyDescent="0.25">
      <c r="A2" s="3"/>
      <c r="B2" s="51" t="s">
        <v>109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spans="1:17" ht="23.25" customHeight="1" x14ac:dyDescent="0.25">
      <c r="A3" s="4"/>
      <c r="B3" s="4"/>
      <c r="C3" s="4"/>
      <c r="D3" s="4"/>
      <c r="E3" s="4"/>
      <c r="F3" s="4"/>
      <c r="G3" s="4"/>
      <c r="H3" s="4"/>
      <c r="I3" s="4"/>
      <c r="J3" s="5"/>
      <c r="K3" s="52"/>
      <c r="L3" s="52"/>
      <c r="M3" s="5"/>
      <c r="N3" s="52"/>
      <c r="O3" s="52"/>
      <c r="P3" s="52"/>
      <c r="Q3" s="52"/>
    </row>
    <row r="4" spans="1:17" s="2" customFormat="1" ht="194.25" customHeight="1" x14ac:dyDescent="0.25">
      <c r="A4" s="6"/>
      <c r="B4" s="26" t="s">
        <v>0</v>
      </c>
      <c r="C4" s="27"/>
      <c r="D4" s="27"/>
      <c r="E4" s="27"/>
      <c r="F4" s="27"/>
      <c r="G4" s="27"/>
      <c r="H4" s="26" t="s">
        <v>1</v>
      </c>
      <c r="I4" s="27"/>
      <c r="J4" s="7" t="s">
        <v>99</v>
      </c>
      <c r="K4" s="53" t="s">
        <v>96</v>
      </c>
      <c r="L4" s="53"/>
      <c r="M4" s="7" t="s">
        <v>95</v>
      </c>
      <c r="N4" s="53" t="s">
        <v>97</v>
      </c>
      <c r="O4" s="53"/>
      <c r="P4" s="53" t="s">
        <v>98</v>
      </c>
      <c r="Q4" s="53"/>
    </row>
    <row r="5" spans="1:17" ht="34.5" customHeight="1" x14ac:dyDescent="0.25">
      <c r="A5" s="6"/>
      <c r="B5" s="33" t="s">
        <v>2</v>
      </c>
      <c r="C5" s="33"/>
      <c r="D5" s="33"/>
      <c r="E5" s="33"/>
      <c r="F5" s="33"/>
      <c r="G5" s="33"/>
      <c r="H5" s="34" t="s">
        <v>3</v>
      </c>
      <c r="I5" s="34"/>
      <c r="J5" s="12">
        <f>SUM(J6+J8+J10+J16+J19+J22+J26+J28+J30+J34+J39)</f>
        <v>2161803.43426</v>
      </c>
      <c r="K5" s="30">
        <f>SUM(K6+K8+K10+K16+K19+K22+K26+K28+K30+K34+K39)</f>
        <v>373759174.40000004</v>
      </c>
      <c r="L5" s="30" t="e">
        <f>SUM(L6+L8+L10+L16+L19+#REF!+L22+L26+L28+L30+L34+L39)</f>
        <v>#REF!</v>
      </c>
      <c r="M5" s="14">
        <f>K5/J5*100/1000</f>
        <v>17.289230300808562</v>
      </c>
      <c r="N5" s="30">
        <f>SUM(N6+N8+N10+N16+N19+N22+N26+N28+N30+N34+N39)</f>
        <v>310150497.12</v>
      </c>
      <c r="O5" s="30" t="e">
        <f>SUM(O6+O8+O10+O16+O19+#REF!+O22+O26+O28+O30+O34+O39)</f>
        <v>#REF!</v>
      </c>
      <c r="P5" s="31">
        <f>K5/N5*100</f>
        <v>120.50897157046609</v>
      </c>
      <c r="Q5" s="31"/>
    </row>
    <row r="6" spans="1:17" ht="32.25" customHeight="1" x14ac:dyDescent="0.25">
      <c r="A6" s="6"/>
      <c r="B6" s="33" t="s">
        <v>4</v>
      </c>
      <c r="C6" s="33"/>
      <c r="D6" s="33"/>
      <c r="E6" s="33"/>
      <c r="F6" s="33"/>
      <c r="G6" s="33"/>
      <c r="H6" s="34" t="s">
        <v>5</v>
      </c>
      <c r="I6" s="34"/>
      <c r="J6" s="12">
        <v>1493792</v>
      </c>
      <c r="K6" s="30">
        <v>259983228.86000001</v>
      </c>
      <c r="L6" s="30"/>
      <c r="M6" s="8">
        <f t="shared" ref="M6:M55" si="0">K6/J6*100/1000</f>
        <v>17.404245628574799</v>
      </c>
      <c r="N6" s="30">
        <v>223880664.62</v>
      </c>
      <c r="O6" s="30"/>
      <c r="P6" s="31">
        <v>119.59807117758601</v>
      </c>
      <c r="Q6" s="31"/>
    </row>
    <row r="7" spans="1:17" s="2" customFormat="1" ht="30.75" customHeight="1" x14ac:dyDescent="0.25">
      <c r="A7" s="6"/>
      <c r="B7" s="37" t="s">
        <v>6</v>
      </c>
      <c r="C7" s="37"/>
      <c r="D7" s="37"/>
      <c r="E7" s="37"/>
      <c r="F7" s="37"/>
      <c r="G7" s="37"/>
      <c r="H7" s="38" t="s">
        <v>7</v>
      </c>
      <c r="I7" s="38"/>
      <c r="J7" s="13">
        <v>1493792</v>
      </c>
      <c r="K7" s="40">
        <v>259983228.86000001</v>
      </c>
      <c r="L7" s="40"/>
      <c r="M7" s="9">
        <f t="shared" si="0"/>
        <v>17.404245628574799</v>
      </c>
      <c r="N7" s="40">
        <v>223880664.62</v>
      </c>
      <c r="O7" s="40"/>
      <c r="P7" s="36">
        <f>K7/N7*100</f>
        <v>116.12580715770078</v>
      </c>
      <c r="Q7" s="36"/>
    </row>
    <row r="8" spans="1:17" ht="47.25" customHeight="1" x14ac:dyDescent="0.25">
      <c r="A8" s="6"/>
      <c r="B8" s="33" t="s">
        <v>8</v>
      </c>
      <c r="C8" s="33"/>
      <c r="D8" s="33"/>
      <c r="E8" s="33"/>
      <c r="F8" s="33"/>
      <c r="G8" s="33"/>
      <c r="H8" s="34" t="s">
        <v>9</v>
      </c>
      <c r="I8" s="34"/>
      <c r="J8" s="12">
        <v>3939</v>
      </c>
      <c r="K8" s="30">
        <v>1001555.43</v>
      </c>
      <c r="L8" s="30"/>
      <c r="M8" s="8">
        <f t="shared" si="0"/>
        <v>25.426642041127195</v>
      </c>
      <c r="N8" s="30">
        <v>948958.83</v>
      </c>
      <c r="O8" s="30"/>
      <c r="P8" s="36">
        <f t="shared" ref="P8:P17" si="1">K8/N8*100</f>
        <v>105.54255867981124</v>
      </c>
      <c r="Q8" s="36"/>
    </row>
    <row r="9" spans="1:17" s="2" customFormat="1" ht="33.75" customHeight="1" x14ac:dyDescent="0.25">
      <c r="A9" s="6"/>
      <c r="B9" s="37" t="s">
        <v>10</v>
      </c>
      <c r="C9" s="37"/>
      <c r="D9" s="37"/>
      <c r="E9" s="37"/>
      <c r="F9" s="37"/>
      <c r="G9" s="37"/>
      <c r="H9" s="38" t="s">
        <v>11</v>
      </c>
      <c r="I9" s="38"/>
      <c r="J9" s="13">
        <v>3939</v>
      </c>
      <c r="K9" s="40">
        <v>1001555.43</v>
      </c>
      <c r="L9" s="40"/>
      <c r="M9" s="9">
        <f t="shared" si="0"/>
        <v>25.426642041127195</v>
      </c>
      <c r="N9" s="40">
        <v>948958.83</v>
      </c>
      <c r="O9" s="40"/>
      <c r="P9" s="36">
        <f t="shared" si="1"/>
        <v>105.54255867981124</v>
      </c>
      <c r="Q9" s="36"/>
    </row>
    <row r="10" spans="1:17" ht="47.25" customHeight="1" x14ac:dyDescent="0.25">
      <c r="A10" s="6"/>
      <c r="B10" s="33" t="s">
        <v>12</v>
      </c>
      <c r="C10" s="33"/>
      <c r="D10" s="33"/>
      <c r="E10" s="33"/>
      <c r="F10" s="33"/>
      <c r="G10" s="33"/>
      <c r="H10" s="34" t="s">
        <v>13</v>
      </c>
      <c r="I10" s="34"/>
      <c r="J10" s="12">
        <v>390092</v>
      </c>
      <c r="K10" s="30">
        <v>42648104.700000003</v>
      </c>
      <c r="L10" s="30"/>
      <c r="M10" s="8">
        <f t="shared" si="0"/>
        <v>10.93283243440009</v>
      </c>
      <c r="N10" s="30">
        <v>41876674.770000003</v>
      </c>
      <c r="O10" s="30"/>
      <c r="P10" s="36">
        <f t="shared" si="1"/>
        <v>101.84214705259416</v>
      </c>
      <c r="Q10" s="36"/>
    </row>
    <row r="11" spans="1:17" s="2" customFormat="1" ht="38.25" customHeight="1" x14ac:dyDescent="0.25">
      <c r="A11" s="6"/>
      <c r="B11" s="37" t="s">
        <v>14</v>
      </c>
      <c r="C11" s="37"/>
      <c r="D11" s="37"/>
      <c r="E11" s="37"/>
      <c r="F11" s="37"/>
      <c r="G11" s="37"/>
      <c r="H11" s="38" t="s">
        <v>15</v>
      </c>
      <c r="I11" s="38"/>
      <c r="J11" s="13">
        <v>353444</v>
      </c>
      <c r="K11" s="40">
        <v>31959302.640000001</v>
      </c>
      <c r="L11" s="40"/>
      <c r="M11" s="9">
        <f t="shared" si="0"/>
        <v>9.0422535507746638</v>
      </c>
      <c r="N11" s="40">
        <v>29973312.629999999</v>
      </c>
      <c r="O11" s="40"/>
      <c r="P11" s="36">
        <f t="shared" si="1"/>
        <v>106.62586092673736</v>
      </c>
      <c r="Q11" s="36"/>
    </row>
    <row r="12" spans="1:17" s="2" customFormat="1" ht="29.25" customHeight="1" x14ac:dyDescent="0.25">
      <c r="A12" s="6"/>
      <c r="B12" s="37" t="s">
        <v>16</v>
      </c>
      <c r="C12" s="37"/>
      <c r="D12" s="37"/>
      <c r="E12" s="37"/>
      <c r="F12" s="37"/>
      <c r="G12" s="37"/>
      <c r="H12" s="38" t="s">
        <v>17</v>
      </c>
      <c r="I12" s="38"/>
      <c r="J12" s="13">
        <v>0</v>
      </c>
      <c r="K12" s="40">
        <v>0</v>
      </c>
      <c r="L12" s="40"/>
      <c r="M12" s="9"/>
      <c r="N12" s="39">
        <v>6028.87</v>
      </c>
      <c r="O12" s="39"/>
      <c r="P12" s="40">
        <f>K12/N12*100</f>
        <v>0</v>
      </c>
      <c r="Q12" s="40"/>
    </row>
    <row r="13" spans="1:17" s="2" customFormat="1" ht="29.25" customHeight="1" x14ac:dyDescent="0.25">
      <c r="A13" s="6"/>
      <c r="B13" s="37" t="s">
        <v>18</v>
      </c>
      <c r="C13" s="37"/>
      <c r="D13" s="37"/>
      <c r="E13" s="37"/>
      <c r="F13" s="37"/>
      <c r="G13" s="37"/>
      <c r="H13" s="38" t="s">
        <v>19</v>
      </c>
      <c r="I13" s="38"/>
      <c r="J13" s="13">
        <v>0</v>
      </c>
      <c r="K13" s="40">
        <v>135</v>
      </c>
      <c r="L13" s="40"/>
      <c r="M13" s="9"/>
      <c r="N13" s="39">
        <v>12250</v>
      </c>
      <c r="O13" s="39"/>
      <c r="P13" s="39">
        <f>K13/N13*100</f>
        <v>1.1020408163265307</v>
      </c>
      <c r="Q13" s="39"/>
    </row>
    <row r="14" spans="1:17" s="2" customFormat="1" ht="35.25" customHeight="1" x14ac:dyDescent="0.25">
      <c r="A14" s="6"/>
      <c r="B14" s="37" t="s">
        <v>20</v>
      </c>
      <c r="C14" s="37"/>
      <c r="D14" s="37"/>
      <c r="E14" s="37"/>
      <c r="F14" s="37"/>
      <c r="G14" s="37"/>
      <c r="H14" s="38" t="s">
        <v>21</v>
      </c>
      <c r="I14" s="38"/>
      <c r="J14" s="13">
        <v>35393</v>
      </c>
      <c r="K14" s="40">
        <v>10334792.17</v>
      </c>
      <c r="L14" s="40"/>
      <c r="M14" s="9">
        <f t="shared" si="0"/>
        <v>29.200102195349366</v>
      </c>
      <c r="N14" s="49">
        <v>11769038.949999999</v>
      </c>
      <c r="O14" s="49"/>
      <c r="P14" s="48">
        <f t="shared" si="1"/>
        <v>87.81339082916368</v>
      </c>
      <c r="Q14" s="48"/>
    </row>
    <row r="15" spans="1:17" s="2" customFormat="1" ht="45" customHeight="1" x14ac:dyDescent="0.25">
      <c r="A15" s="6"/>
      <c r="B15" s="37" t="s">
        <v>22</v>
      </c>
      <c r="C15" s="37"/>
      <c r="D15" s="37"/>
      <c r="E15" s="37"/>
      <c r="F15" s="37"/>
      <c r="G15" s="37"/>
      <c r="H15" s="38" t="s">
        <v>23</v>
      </c>
      <c r="I15" s="38"/>
      <c r="J15" s="13">
        <v>1255</v>
      </c>
      <c r="K15" s="40">
        <v>353874.89</v>
      </c>
      <c r="L15" s="40"/>
      <c r="M15" s="10">
        <f t="shared" si="0"/>
        <v>28.197202390438246</v>
      </c>
      <c r="N15" s="49">
        <v>116044.32</v>
      </c>
      <c r="O15" s="49"/>
      <c r="P15" s="48">
        <f t="shared" si="1"/>
        <v>304.94804915914881</v>
      </c>
      <c r="Q15" s="48"/>
    </row>
    <row r="16" spans="1:17" ht="34.5" customHeight="1" x14ac:dyDescent="0.25">
      <c r="A16" s="6"/>
      <c r="B16" s="33" t="s">
        <v>24</v>
      </c>
      <c r="C16" s="33"/>
      <c r="D16" s="33"/>
      <c r="E16" s="33"/>
      <c r="F16" s="33"/>
      <c r="G16" s="33"/>
      <c r="H16" s="34" t="s">
        <v>25</v>
      </c>
      <c r="I16" s="34"/>
      <c r="J16" s="12">
        <v>176178</v>
      </c>
      <c r="K16" s="30">
        <v>17972421.989999998</v>
      </c>
      <c r="L16" s="30"/>
      <c r="M16" s="8">
        <f t="shared" si="0"/>
        <v>10.201286193508837</v>
      </c>
      <c r="N16" s="47">
        <v>16313865.76</v>
      </c>
      <c r="O16" s="47"/>
      <c r="P16" s="48">
        <f t="shared" si="1"/>
        <v>110.1665433221022</v>
      </c>
      <c r="Q16" s="48"/>
    </row>
    <row r="17" spans="1:17" s="2" customFormat="1" ht="36" customHeight="1" x14ac:dyDescent="0.25">
      <c r="A17" s="6"/>
      <c r="B17" s="37" t="s">
        <v>26</v>
      </c>
      <c r="C17" s="37"/>
      <c r="D17" s="37"/>
      <c r="E17" s="37"/>
      <c r="F17" s="37"/>
      <c r="G17" s="37"/>
      <c r="H17" s="38" t="s">
        <v>27</v>
      </c>
      <c r="I17" s="38"/>
      <c r="J17" s="13">
        <v>73956</v>
      </c>
      <c r="K17" s="40">
        <v>2105572.1800000002</v>
      </c>
      <c r="L17" s="40"/>
      <c r="M17" s="9">
        <f t="shared" si="0"/>
        <v>2.8470606576883557</v>
      </c>
      <c r="N17" s="49">
        <v>346431.67</v>
      </c>
      <c r="O17" s="49"/>
      <c r="P17" s="48">
        <f t="shared" si="1"/>
        <v>607.78859507850427</v>
      </c>
      <c r="Q17" s="48"/>
    </row>
    <row r="18" spans="1:17" s="2" customFormat="1" ht="24" customHeight="1" x14ac:dyDescent="0.25">
      <c r="A18" s="6"/>
      <c r="B18" s="37" t="s">
        <v>28</v>
      </c>
      <c r="C18" s="37"/>
      <c r="D18" s="37"/>
      <c r="E18" s="37"/>
      <c r="F18" s="37"/>
      <c r="G18" s="37"/>
      <c r="H18" s="38" t="s">
        <v>29</v>
      </c>
      <c r="I18" s="38"/>
      <c r="J18" s="13">
        <v>102222</v>
      </c>
      <c r="K18" s="40">
        <v>15866849.810000001</v>
      </c>
      <c r="L18" s="40"/>
      <c r="M18" s="10">
        <f t="shared" si="0"/>
        <v>15.521952035765295</v>
      </c>
      <c r="N18" s="49">
        <v>16313865.76</v>
      </c>
      <c r="O18" s="49"/>
      <c r="P18" s="48">
        <f t="shared" ref="P18:P29" si="2">K18/N18*100</f>
        <v>97.259901751208233</v>
      </c>
      <c r="Q18" s="48"/>
    </row>
    <row r="19" spans="1:17" ht="26.25" customHeight="1" x14ac:dyDescent="0.25">
      <c r="A19" s="6"/>
      <c r="B19" s="33" t="s">
        <v>30</v>
      </c>
      <c r="C19" s="33"/>
      <c r="D19" s="33"/>
      <c r="E19" s="33"/>
      <c r="F19" s="33"/>
      <c r="G19" s="33"/>
      <c r="H19" s="34" t="s">
        <v>31</v>
      </c>
      <c r="I19" s="34"/>
      <c r="J19" s="12">
        <v>6090</v>
      </c>
      <c r="K19" s="30">
        <v>4595931.29</v>
      </c>
      <c r="L19" s="30"/>
      <c r="M19" s="8">
        <f t="shared" si="0"/>
        <v>75.46685205254515</v>
      </c>
      <c r="N19" s="47">
        <v>1186563.32</v>
      </c>
      <c r="O19" s="47"/>
      <c r="P19" s="48">
        <f t="shared" si="2"/>
        <v>387.33131325852878</v>
      </c>
      <c r="Q19" s="48"/>
    </row>
    <row r="20" spans="1:17" s="2" customFormat="1" ht="36.75" customHeight="1" x14ac:dyDescent="0.25">
      <c r="A20" s="6"/>
      <c r="B20" s="37" t="s">
        <v>32</v>
      </c>
      <c r="C20" s="37"/>
      <c r="D20" s="37"/>
      <c r="E20" s="37"/>
      <c r="F20" s="37"/>
      <c r="G20" s="37"/>
      <c r="H20" s="38" t="s">
        <v>33</v>
      </c>
      <c r="I20" s="38"/>
      <c r="J20" s="13">
        <v>6090</v>
      </c>
      <c r="K20" s="40">
        <v>4550931.29</v>
      </c>
      <c r="L20" s="40"/>
      <c r="M20" s="9">
        <f t="shared" si="0"/>
        <v>74.727935796387527</v>
      </c>
      <c r="N20" s="49">
        <v>1186563.32</v>
      </c>
      <c r="O20" s="49"/>
      <c r="P20" s="48">
        <f t="shared" si="2"/>
        <v>383.53884814170726</v>
      </c>
      <c r="Q20" s="48"/>
    </row>
    <row r="21" spans="1:17" s="2" customFormat="1" ht="45.75" customHeight="1" x14ac:dyDescent="0.25">
      <c r="A21" s="6"/>
      <c r="B21" s="37" t="s">
        <v>34</v>
      </c>
      <c r="C21" s="37"/>
      <c r="D21" s="37"/>
      <c r="E21" s="37"/>
      <c r="F21" s="37"/>
      <c r="G21" s="37"/>
      <c r="H21" s="38" t="s">
        <v>35</v>
      </c>
      <c r="I21" s="38"/>
      <c r="J21" s="13">
        <v>0</v>
      </c>
      <c r="K21" s="40">
        <v>45000</v>
      </c>
      <c r="L21" s="40"/>
      <c r="M21" s="9"/>
      <c r="N21" s="49">
        <v>0</v>
      </c>
      <c r="O21" s="49"/>
      <c r="P21" s="48"/>
      <c r="Q21" s="48"/>
    </row>
    <row r="22" spans="1:17" ht="63.75" customHeight="1" x14ac:dyDescent="0.25">
      <c r="A22" s="6"/>
      <c r="B22" s="33" t="s">
        <v>36</v>
      </c>
      <c r="C22" s="33"/>
      <c r="D22" s="33"/>
      <c r="E22" s="33"/>
      <c r="F22" s="33"/>
      <c r="G22" s="33"/>
      <c r="H22" s="34" t="s">
        <v>37</v>
      </c>
      <c r="I22" s="34"/>
      <c r="J22" s="12">
        <v>64976.4</v>
      </c>
      <c r="K22" s="30">
        <v>19328914.640000001</v>
      </c>
      <c r="L22" s="30"/>
      <c r="M22" s="8">
        <f t="shared" si="0"/>
        <v>29.747592418170289</v>
      </c>
      <c r="N22" s="47">
        <v>17739885.059999999</v>
      </c>
      <c r="O22" s="47"/>
      <c r="P22" s="48">
        <f t="shared" si="2"/>
        <v>108.95738374079411</v>
      </c>
      <c r="Q22" s="48"/>
    </row>
    <row r="23" spans="1:17" s="2" customFormat="1" ht="87.75" customHeight="1" x14ac:dyDescent="0.25">
      <c r="A23" s="6"/>
      <c r="B23" s="37" t="s">
        <v>38</v>
      </c>
      <c r="C23" s="37"/>
      <c r="D23" s="37"/>
      <c r="E23" s="37"/>
      <c r="F23" s="37"/>
      <c r="G23" s="37"/>
      <c r="H23" s="38" t="s">
        <v>39</v>
      </c>
      <c r="I23" s="38"/>
      <c r="J23" s="13">
        <v>47681</v>
      </c>
      <c r="K23" s="40">
        <v>13667996.310000001</v>
      </c>
      <c r="L23" s="40"/>
      <c r="M23" s="9">
        <f t="shared" si="0"/>
        <v>28.665498437532772</v>
      </c>
      <c r="N23" s="49">
        <v>15526630.73</v>
      </c>
      <c r="O23" s="49"/>
      <c r="P23" s="48">
        <f t="shared" si="2"/>
        <v>88.029377059835568</v>
      </c>
      <c r="Q23" s="48"/>
    </row>
    <row r="24" spans="1:17" s="2" customFormat="1" ht="51" customHeight="1" x14ac:dyDescent="0.25">
      <c r="A24" s="6"/>
      <c r="B24" s="37" t="s">
        <v>40</v>
      </c>
      <c r="C24" s="37"/>
      <c r="D24" s="37"/>
      <c r="E24" s="37"/>
      <c r="F24" s="37"/>
      <c r="G24" s="37"/>
      <c r="H24" s="46" t="s">
        <v>41</v>
      </c>
      <c r="I24" s="46"/>
      <c r="J24" s="13">
        <v>0</v>
      </c>
      <c r="K24" s="40">
        <v>0</v>
      </c>
      <c r="L24" s="40"/>
      <c r="M24" s="9"/>
      <c r="N24" s="40">
        <v>11690.11</v>
      </c>
      <c r="O24" s="40"/>
      <c r="P24" s="36"/>
      <c r="Q24" s="36"/>
    </row>
    <row r="25" spans="1:17" s="2" customFormat="1" ht="83.25" customHeight="1" x14ac:dyDescent="0.25">
      <c r="A25" s="6"/>
      <c r="B25" s="37" t="s">
        <v>42</v>
      </c>
      <c r="C25" s="37"/>
      <c r="D25" s="37"/>
      <c r="E25" s="37"/>
      <c r="F25" s="37"/>
      <c r="G25" s="37"/>
      <c r="H25" s="38" t="s">
        <v>43</v>
      </c>
      <c r="I25" s="38"/>
      <c r="J25" s="13">
        <v>17295.400000000001</v>
      </c>
      <c r="K25" s="40">
        <v>5660918.3300000001</v>
      </c>
      <c r="L25" s="40"/>
      <c r="M25" s="9">
        <f t="shared" si="0"/>
        <v>32.730774252113278</v>
      </c>
      <c r="N25" s="40">
        <v>2201564.2200000002</v>
      </c>
      <c r="O25" s="40"/>
      <c r="P25" s="36">
        <f t="shared" si="2"/>
        <v>257.13164660715637</v>
      </c>
      <c r="Q25" s="36"/>
    </row>
    <row r="26" spans="1:17" ht="44.25" customHeight="1" x14ac:dyDescent="0.25">
      <c r="A26" s="6"/>
      <c r="B26" s="33" t="s">
        <v>44</v>
      </c>
      <c r="C26" s="33"/>
      <c r="D26" s="33"/>
      <c r="E26" s="33"/>
      <c r="F26" s="33"/>
      <c r="G26" s="33"/>
      <c r="H26" s="34" t="s">
        <v>45</v>
      </c>
      <c r="I26" s="34"/>
      <c r="J26" s="12">
        <v>231.99999999999997</v>
      </c>
      <c r="K26" s="30">
        <v>264707.42</v>
      </c>
      <c r="L26" s="30"/>
      <c r="M26" s="8">
        <f t="shared" si="0"/>
        <v>114.09802586206897</v>
      </c>
      <c r="N26" s="30">
        <v>42927.97</v>
      </c>
      <c r="O26" s="30"/>
      <c r="P26" s="36">
        <f t="shared" si="2"/>
        <v>616.63158076191337</v>
      </c>
      <c r="Q26" s="36"/>
    </row>
    <row r="27" spans="1:17" s="2" customFormat="1" ht="34.5" customHeight="1" x14ac:dyDescent="0.25">
      <c r="A27" s="6"/>
      <c r="B27" s="37" t="s">
        <v>46</v>
      </c>
      <c r="C27" s="37"/>
      <c r="D27" s="37"/>
      <c r="E27" s="37"/>
      <c r="F27" s="37"/>
      <c r="G27" s="37"/>
      <c r="H27" s="38" t="s">
        <v>47</v>
      </c>
      <c r="I27" s="38"/>
      <c r="J27" s="13">
        <v>231.99999999999997</v>
      </c>
      <c r="K27" s="40">
        <v>264707.42</v>
      </c>
      <c r="L27" s="40"/>
      <c r="M27" s="9">
        <f t="shared" si="0"/>
        <v>114.09802586206897</v>
      </c>
      <c r="N27" s="40">
        <v>42927.97</v>
      </c>
      <c r="O27" s="40"/>
      <c r="P27" s="36">
        <f t="shared" si="2"/>
        <v>616.63158076191337</v>
      </c>
      <c r="Q27" s="36"/>
    </row>
    <row r="28" spans="1:17" ht="36" customHeight="1" x14ac:dyDescent="0.25">
      <c r="A28" s="6"/>
      <c r="B28" s="33" t="s">
        <v>48</v>
      </c>
      <c r="C28" s="33"/>
      <c r="D28" s="33"/>
      <c r="E28" s="33"/>
      <c r="F28" s="33"/>
      <c r="G28" s="33"/>
      <c r="H28" s="34" t="s">
        <v>49</v>
      </c>
      <c r="I28" s="34"/>
      <c r="J28" s="12">
        <v>750</v>
      </c>
      <c r="K28" s="30">
        <v>3200125.58</v>
      </c>
      <c r="L28" s="30"/>
      <c r="M28" s="8">
        <f t="shared" si="0"/>
        <v>426.6834106666667</v>
      </c>
      <c r="N28" s="30">
        <v>681258.71</v>
      </c>
      <c r="O28" s="30"/>
      <c r="P28" s="36">
        <f t="shared" si="2"/>
        <v>469.73719866275178</v>
      </c>
      <c r="Q28" s="36"/>
    </row>
    <row r="29" spans="1:17" s="2" customFormat="1" ht="30" customHeight="1" x14ac:dyDescent="0.25">
      <c r="A29" s="6"/>
      <c r="B29" s="37" t="s">
        <v>50</v>
      </c>
      <c r="C29" s="37"/>
      <c r="D29" s="37"/>
      <c r="E29" s="37"/>
      <c r="F29" s="37"/>
      <c r="G29" s="37"/>
      <c r="H29" s="38" t="s">
        <v>51</v>
      </c>
      <c r="I29" s="38"/>
      <c r="J29" s="13">
        <v>750</v>
      </c>
      <c r="K29" s="40">
        <v>3200125.58</v>
      </c>
      <c r="L29" s="40"/>
      <c r="M29" s="9">
        <f t="shared" si="0"/>
        <v>426.6834106666667</v>
      </c>
      <c r="N29" s="40">
        <v>681258.71</v>
      </c>
      <c r="O29" s="40"/>
      <c r="P29" s="36">
        <f t="shared" si="2"/>
        <v>469.73719866275178</v>
      </c>
      <c r="Q29" s="36"/>
    </row>
    <row r="30" spans="1:17" ht="36" customHeight="1" x14ac:dyDescent="0.25">
      <c r="A30" s="6"/>
      <c r="B30" s="33" t="s">
        <v>52</v>
      </c>
      <c r="C30" s="33"/>
      <c r="D30" s="33"/>
      <c r="E30" s="33"/>
      <c r="F30" s="33"/>
      <c r="G30" s="33"/>
      <c r="H30" s="34" t="s">
        <v>53</v>
      </c>
      <c r="I30" s="34"/>
      <c r="J30" s="12">
        <v>23481</v>
      </c>
      <c r="K30" s="30">
        <v>8051928.9400000004</v>
      </c>
      <c r="L30" s="30"/>
      <c r="M30" s="8">
        <f t="shared" si="0"/>
        <v>34.291252246497173</v>
      </c>
      <c r="N30" s="30">
        <v>6972833.0499999998</v>
      </c>
      <c r="O30" s="30"/>
      <c r="P30" s="36">
        <f t="shared" ref="P30:P37" si="3">K30/N30*100</f>
        <v>115.47571671746823</v>
      </c>
      <c r="Q30" s="36"/>
    </row>
    <row r="31" spans="1:17" s="2" customFormat="1" ht="89.25" customHeight="1" x14ac:dyDescent="0.25">
      <c r="A31" s="6"/>
      <c r="B31" s="37" t="s">
        <v>54</v>
      </c>
      <c r="C31" s="37"/>
      <c r="D31" s="37"/>
      <c r="E31" s="37"/>
      <c r="F31" s="37"/>
      <c r="G31" s="37"/>
      <c r="H31" s="38" t="s">
        <v>55</v>
      </c>
      <c r="I31" s="38"/>
      <c r="J31" s="13">
        <v>21200</v>
      </c>
      <c r="K31" s="40">
        <v>5145370.58</v>
      </c>
      <c r="L31" s="40"/>
      <c r="M31" s="9">
        <f t="shared" si="0"/>
        <v>24.270615943396223</v>
      </c>
      <c r="N31" s="40">
        <v>6372491.25</v>
      </c>
      <c r="O31" s="40"/>
      <c r="P31" s="36">
        <f t="shared" si="3"/>
        <v>80.743470302921168</v>
      </c>
      <c r="Q31" s="36"/>
    </row>
    <row r="32" spans="1:17" s="2" customFormat="1" ht="54.75" customHeight="1" x14ac:dyDescent="0.25">
      <c r="A32" s="6"/>
      <c r="B32" s="37" t="s">
        <v>56</v>
      </c>
      <c r="C32" s="37"/>
      <c r="D32" s="37"/>
      <c r="E32" s="37"/>
      <c r="F32" s="37"/>
      <c r="G32" s="37"/>
      <c r="H32" s="38" t="s">
        <v>57</v>
      </c>
      <c r="I32" s="38"/>
      <c r="J32" s="13">
        <v>2281</v>
      </c>
      <c r="K32" s="40">
        <v>2688201.87</v>
      </c>
      <c r="L32" s="40"/>
      <c r="M32" s="9">
        <f t="shared" si="0"/>
        <v>117.85190135905303</v>
      </c>
      <c r="N32" s="40">
        <v>600341.80000000005</v>
      </c>
      <c r="O32" s="40"/>
      <c r="P32" s="36">
        <f t="shared" si="3"/>
        <v>447.77856048004656</v>
      </c>
      <c r="Q32" s="36"/>
    </row>
    <row r="33" spans="1:17" s="2" customFormat="1" ht="69" customHeight="1" x14ac:dyDescent="0.25">
      <c r="A33" s="6"/>
      <c r="B33" s="37" t="s">
        <v>58</v>
      </c>
      <c r="C33" s="37"/>
      <c r="D33" s="37"/>
      <c r="E33" s="37"/>
      <c r="F33" s="37"/>
      <c r="G33" s="37"/>
      <c r="H33" s="38" t="s">
        <v>59</v>
      </c>
      <c r="I33" s="38"/>
      <c r="J33" s="13">
        <v>0</v>
      </c>
      <c r="K33" s="40">
        <v>218356.49</v>
      </c>
      <c r="L33" s="40"/>
      <c r="M33" s="9"/>
      <c r="N33" s="40">
        <v>0</v>
      </c>
      <c r="O33" s="40"/>
      <c r="P33" s="36"/>
      <c r="Q33" s="36"/>
    </row>
    <row r="34" spans="1:17" ht="43.5" customHeight="1" x14ac:dyDescent="0.25">
      <c r="A34" s="6"/>
      <c r="B34" s="33" t="s">
        <v>60</v>
      </c>
      <c r="C34" s="33"/>
      <c r="D34" s="33"/>
      <c r="E34" s="33"/>
      <c r="F34" s="33"/>
      <c r="G34" s="33"/>
      <c r="H34" s="34" t="s">
        <v>61</v>
      </c>
      <c r="I34" s="34"/>
      <c r="J34" s="12">
        <v>2273.0342599999999</v>
      </c>
      <c r="K34" s="30">
        <v>9746200.5500000007</v>
      </c>
      <c r="L34" s="30"/>
      <c r="M34" s="8">
        <f t="shared" si="0"/>
        <v>428.7749076866092</v>
      </c>
      <c r="N34" s="30">
        <v>506865.03</v>
      </c>
      <c r="O34" s="30"/>
      <c r="P34" s="36">
        <f t="shared" si="3"/>
        <v>1922.8394095366966</v>
      </c>
      <c r="Q34" s="36"/>
    </row>
    <row r="35" spans="1:17" s="2" customFormat="1" ht="50.25" customHeight="1" x14ac:dyDescent="0.25">
      <c r="A35" s="6"/>
      <c r="B35" s="37" t="s">
        <v>62</v>
      </c>
      <c r="C35" s="37"/>
      <c r="D35" s="37"/>
      <c r="E35" s="37"/>
      <c r="F35" s="37"/>
      <c r="G35" s="37"/>
      <c r="H35" s="38" t="s">
        <v>63</v>
      </c>
      <c r="I35" s="38"/>
      <c r="J35" s="13">
        <v>310</v>
      </c>
      <c r="K35" s="40">
        <v>728954.94</v>
      </c>
      <c r="L35" s="40"/>
      <c r="M35" s="9">
        <f t="shared" si="0"/>
        <v>235.14675483870965</v>
      </c>
      <c r="N35" s="40">
        <v>200778.54</v>
      </c>
      <c r="O35" s="40"/>
      <c r="P35" s="36">
        <f t="shared" si="3"/>
        <v>363.06417010503213</v>
      </c>
      <c r="Q35" s="36"/>
    </row>
    <row r="36" spans="1:17" s="2" customFormat="1" ht="48" customHeight="1" x14ac:dyDescent="0.25">
      <c r="A36" s="6"/>
      <c r="B36" s="37" t="s">
        <v>64</v>
      </c>
      <c r="C36" s="37"/>
      <c r="D36" s="37"/>
      <c r="E36" s="37"/>
      <c r="F36" s="37"/>
      <c r="G36" s="37"/>
      <c r="H36" s="38" t="s">
        <v>65</v>
      </c>
      <c r="I36" s="38"/>
      <c r="J36" s="13">
        <v>120</v>
      </c>
      <c r="K36" s="40">
        <v>41021.4</v>
      </c>
      <c r="L36" s="40"/>
      <c r="M36" s="9">
        <f t="shared" si="0"/>
        <v>34.1845</v>
      </c>
      <c r="N36" s="40">
        <v>141901.15</v>
      </c>
      <c r="O36" s="40"/>
      <c r="P36" s="36">
        <f t="shared" si="3"/>
        <v>28.90843379352458</v>
      </c>
      <c r="Q36" s="36"/>
    </row>
    <row r="37" spans="1:17" s="2" customFormat="1" ht="103.5" customHeight="1" x14ac:dyDescent="0.25">
      <c r="A37" s="6"/>
      <c r="B37" s="37" t="s">
        <v>66</v>
      </c>
      <c r="C37" s="37"/>
      <c r="D37" s="37"/>
      <c r="E37" s="37"/>
      <c r="F37" s="37"/>
      <c r="G37" s="37"/>
      <c r="H37" s="38" t="s">
        <v>67</v>
      </c>
      <c r="I37" s="38"/>
      <c r="J37" s="13">
        <v>1843.0342599999999</v>
      </c>
      <c r="K37" s="40">
        <v>1021846.14</v>
      </c>
      <c r="L37" s="40"/>
      <c r="M37" s="9">
        <f t="shared" si="0"/>
        <v>55.443686651815142</v>
      </c>
      <c r="N37" s="40">
        <v>81886.490000000005</v>
      </c>
      <c r="O37" s="40"/>
      <c r="P37" s="36">
        <f t="shared" si="3"/>
        <v>1247.8812316903557</v>
      </c>
      <c r="Q37" s="36"/>
    </row>
    <row r="38" spans="1:17" s="2" customFormat="1" ht="45.75" customHeight="1" x14ac:dyDescent="0.25">
      <c r="A38" s="6"/>
      <c r="B38" s="37" t="s">
        <v>68</v>
      </c>
      <c r="C38" s="37"/>
      <c r="D38" s="37"/>
      <c r="E38" s="37"/>
      <c r="F38" s="37"/>
      <c r="G38" s="37"/>
      <c r="H38" s="38" t="s">
        <v>69</v>
      </c>
      <c r="I38" s="38"/>
      <c r="J38" s="13">
        <v>0</v>
      </c>
      <c r="K38" s="40">
        <v>7954378.0700000003</v>
      </c>
      <c r="L38" s="40"/>
      <c r="M38" s="9"/>
      <c r="N38" s="40">
        <v>82298.850000000006</v>
      </c>
      <c r="O38" s="40"/>
      <c r="P38" s="36">
        <f t="shared" ref="P38:P45" si="4">K38/N38*100</f>
        <v>9665.2359905393569</v>
      </c>
      <c r="Q38" s="36"/>
    </row>
    <row r="39" spans="1:17" ht="33.75" customHeight="1" x14ac:dyDescent="0.25">
      <c r="A39" s="6"/>
      <c r="B39" s="45" t="s">
        <v>70</v>
      </c>
      <c r="C39" s="45"/>
      <c r="D39" s="45"/>
      <c r="E39" s="45"/>
      <c r="F39" s="45"/>
      <c r="G39" s="45"/>
      <c r="H39" s="34" t="s">
        <v>71</v>
      </c>
      <c r="I39" s="34"/>
      <c r="J39" s="12">
        <v>0</v>
      </c>
      <c r="K39" s="30">
        <v>6966055</v>
      </c>
      <c r="L39" s="30"/>
      <c r="M39" s="8"/>
      <c r="N39" s="30">
        <v>0</v>
      </c>
      <c r="O39" s="30"/>
      <c r="P39" s="36"/>
      <c r="Q39" s="36"/>
    </row>
    <row r="40" spans="1:17" s="2" customFormat="1" ht="26.25" customHeight="1" x14ac:dyDescent="0.25">
      <c r="A40" s="6"/>
      <c r="B40" s="44" t="s">
        <v>72</v>
      </c>
      <c r="C40" s="44"/>
      <c r="D40" s="44"/>
      <c r="E40" s="44"/>
      <c r="F40" s="44"/>
      <c r="G40" s="44"/>
      <c r="H40" s="38" t="s">
        <v>73</v>
      </c>
      <c r="I40" s="38"/>
      <c r="J40" s="13">
        <v>0</v>
      </c>
      <c r="K40" s="40">
        <v>6966055</v>
      </c>
      <c r="L40" s="40"/>
      <c r="M40" s="9"/>
      <c r="N40" s="40">
        <v>0</v>
      </c>
      <c r="O40" s="40"/>
      <c r="P40" s="36"/>
      <c r="Q40" s="36"/>
    </row>
    <row r="41" spans="1:17" ht="37.5" customHeight="1" x14ac:dyDescent="0.25">
      <c r="A41" s="6"/>
      <c r="B41" s="45" t="s">
        <v>74</v>
      </c>
      <c r="C41" s="45"/>
      <c r="D41" s="45"/>
      <c r="E41" s="45"/>
      <c r="F41" s="45"/>
      <c r="G41" s="45"/>
      <c r="H41" s="34" t="s">
        <v>75</v>
      </c>
      <c r="I41" s="34"/>
      <c r="J41" s="12">
        <f>SUM(J42+J51+J53)</f>
        <v>1443951.62</v>
      </c>
      <c r="K41" s="30">
        <f>SUM(K42+K51+K53+K47)</f>
        <v>251224422.5</v>
      </c>
      <c r="L41" s="30">
        <f t="shared" ref="L41" si="5">SUM(L42+L51+L53)</f>
        <v>0</v>
      </c>
      <c r="M41" s="8">
        <f t="shared" si="0"/>
        <v>17.398396111082999</v>
      </c>
      <c r="N41" s="30">
        <f>SUM(N42+N51+N53+N47+N49)</f>
        <v>259777933.66</v>
      </c>
      <c r="O41" s="30">
        <f t="shared" ref="O41" si="6">SUM(O42+O51+O53)</f>
        <v>0</v>
      </c>
      <c r="P41" s="36">
        <f t="shared" si="4"/>
        <v>96.707375780733202</v>
      </c>
      <c r="Q41" s="36"/>
    </row>
    <row r="42" spans="1:17" ht="48" customHeight="1" x14ac:dyDescent="0.25">
      <c r="A42" s="6"/>
      <c r="B42" s="45" t="s">
        <v>76</v>
      </c>
      <c r="C42" s="45"/>
      <c r="D42" s="45"/>
      <c r="E42" s="45"/>
      <c r="F42" s="45"/>
      <c r="G42" s="45"/>
      <c r="H42" s="34" t="s">
        <v>77</v>
      </c>
      <c r="I42" s="34"/>
      <c r="J42" s="12">
        <v>1443951.62</v>
      </c>
      <c r="K42" s="30">
        <v>252229435.75999999</v>
      </c>
      <c r="L42" s="30"/>
      <c r="M42" s="8">
        <f t="shared" si="0"/>
        <v>17.467997699258095</v>
      </c>
      <c r="N42" s="30">
        <v>261641886.27000001</v>
      </c>
      <c r="O42" s="30"/>
      <c r="P42" s="36">
        <f t="shared" si="4"/>
        <v>96.402544468630353</v>
      </c>
      <c r="Q42" s="36"/>
    </row>
    <row r="43" spans="1:17" s="2" customFormat="1" ht="33" customHeight="1" x14ac:dyDescent="0.25">
      <c r="A43" s="6"/>
      <c r="B43" s="44" t="s">
        <v>78</v>
      </c>
      <c r="C43" s="44"/>
      <c r="D43" s="44"/>
      <c r="E43" s="44"/>
      <c r="F43" s="44"/>
      <c r="G43" s="44"/>
      <c r="H43" s="38" t="s">
        <v>79</v>
      </c>
      <c r="I43" s="38"/>
      <c r="J43" s="13">
        <v>0</v>
      </c>
      <c r="K43" s="40">
        <v>0</v>
      </c>
      <c r="L43" s="40"/>
      <c r="M43" s="9"/>
      <c r="N43" s="40">
        <v>0</v>
      </c>
      <c r="O43" s="40"/>
      <c r="P43" s="36"/>
      <c r="Q43" s="36"/>
    </row>
    <row r="44" spans="1:17" s="2" customFormat="1" ht="34.5" customHeight="1" x14ac:dyDescent="0.25">
      <c r="A44" s="6"/>
      <c r="B44" s="37" t="s">
        <v>80</v>
      </c>
      <c r="C44" s="37"/>
      <c r="D44" s="37"/>
      <c r="E44" s="37"/>
      <c r="F44" s="37"/>
      <c r="G44" s="37"/>
      <c r="H44" s="38" t="s">
        <v>81</v>
      </c>
      <c r="I44" s="38"/>
      <c r="J44" s="13">
        <v>412294.19000000006</v>
      </c>
      <c r="K44" s="40">
        <v>10387865.41</v>
      </c>
      <c r="L44" s="40"/>
      <c r="M44" s="9">
        <f t="shared" si="0"/>
        <v>2.5195274786675985</v>
      </c>
      <c r="N44" s="40">
        <v>22338401.25</v>
      </c>
      <c r="O44" s="40"/>
      <c r="P44" s="36">
        <f t="shared" si="4"/>
        <v>46.502277820799733</v>
      </c>
      <c r="Q44" s="36"/>
    </row>
    <row r="45" spans="1:17" s="2" customFormat="1" ht="42" customHeight="1" x14ac:dyDescent="0.25">
      <c r="A45" s="6"/>
      <c r="B45" s="37" t="s">
        <v>82</v>
      </c>
      <c r="C45" s="37"/>
      <c r="D45" s="37"/>
      <c r="E45" s="37"/>
      <c r="F45" s="37"/>
      <c r="G45" s="37"/>
      <c r="H45" s="38" t="s">
        <v>83</v>
      </c>
      <c r="I45" s="38"/>
      <c r="J45" s="13">
        <v>917194.83</v>
      </c>
      <c r="K45" s="40">
        <v>215448126.31</v>
      </c>
      <c r="L45" s="40"/>
      <c r="M45" s="10">
        <f t="shared" si="0"/>
        <v>23.489897594603754</v>
      </c>
      <c r="N45" s="40">
        <v>239303485.02000001</v>
      </c>
      <c r="O45" s="40"/>
      <c r="P45" s="36">
        <f t="shared" si="4"/>
        <v>90.03133669030926</v>
      </c>
      <c r="Q45" s="36"/>
    </row>
    <row r="46" spans="1:17" s="2" customFormat="1" ht="32.25" customHeight="1" x14ac:dyDescent="0.25">
      <c r="A46" s="6"/>
      <c r="B46" s="37" t="s">
        <v>84</v>
      </c>
      <c r="C46" s="37"/>
      <c r="D46" s="37"/>
      <c r="E46" s="37"/>
      <c r="F46" s="37"/>
      <c r="G46" s="37"/>
      <c r="H46" s="38" t="s">
        <v>85</v>
      </c>
      <c r="I46" s="38"/>
      <c r="J46" s="13">
        <v>114462.6</v>
      </c>
      <c r="K46" s="40">
        <v>26393444.039999999</v>
      </c>
      <c r="L46" s="40"/>
      <c r="M46" s="10">
        <f t="shared" si="0"/>
        <v>23.058574626122414</v>
      </c>
      <c r="N46" s="40">
        <v>0</v>
      </c>
      <c r="O46" s="40"/>
      <c r="P46" s="36"/>
      <c r="Q46" s="36"/>
    </row>
    <row r="47" spans="1:17" s="2" customFormat="1" ht="32.25" customHeight="1" x14ac:dyDescent="0.25">
      <c r="A47" s="6"/>
      <c r="B47" s="41" t="s">
        <v>101</v>
      </c>
      <c r="C47" s="42"/>
      <c r="D47" s="42"/>
      <c r="E47" s="42"/>
      <c r="F47" s="42"/>
      <c r="G47" s="43"/>
      <c r="H47" s="18" t="s">
        <v>102</v>
      </c>
      <c r="I47" s="19"/>
      <c r="J47" s="13"/>
      <c r="K47" s="22">
        <v>34130.379999999997</v>
      </c>
      <c r="L47" s="23"/>
      <c r="M47" s="13"/>
      <c r="N47" s="22">
        <v>0</v>
      </c>
      <c r="O47" s="23"/>
      <c r="P47" s="24"/>
      <c r="Q47" s="25"/>
    </row>
    <row r="48" spans="1:17" s="2" customFormat="1" ht="32.25" customHeight="1" x14ac:dyDescent="0.25">
      <c r="A48" s="6"/>
      <c r="B48" s="15" t="s">
        <v>103</v>
      </c>
      <c r="C48" s="16"/>
      <c r="D48" s="16"/>
      <c r="E48" s="16"/>
      <c r="F48" s="16"/>
      <c r="G48" s="17"/>
      <c r="H48" s="18" t="s">
        <v>104</v>
      </c>
      <c r="I48" s="19"/>
      <c r="J48" s="13"/>
      <c r="K48" s="22">
        <v>34130.379999999997</v>
      </c>
      <c r="L48" s="23"/>
      <c r="M48" s="13"/>
      <c r="N48" s="22">
        <v>0</v>
      </c>
      <c r="O48" s="23"/>
      <c r="P48" s="24"/>
      <c r="Q48" s="25"/>
    </row>
    <row r="49" spans="1:17" s="2" customFormat="1" ht="97.5" customHeight="1" x14ac:dyDescent="0.25">
      <c r="A49" s="6"/>
      <c r="B49" s="41" t="s">
        <v>105</v>
      </c>
      <c r="C49" s="42"/>
      <c r="D49" s="42"/>
      <c r="E49" s="42"/>
      <c r="F49" s="42"/>
      <c r="G49" s="43"/>
      <c r="H49" s="18" t="s">
        <v>106</v>
      </c>
      <c r="I49" s="19"/>
      <c r="J49" s="13"/>
      <c r="K49" s="20"/>
      <c r="L49" s="21"/>
      <c r="M49" s="13"/>
      <c r="N49" s="54">
        <v>-175459.7</v>
      </c>
      <c r="O49" s="55"/>
      <c r="P49" s="24"/>
      <c r="Q49" s="25"/>
    </row>
    <row r="50" spans="1:17" s="2" customFormat="1" ht="96" customHeight="1" x14ac:dyDescent="0.25">
      <c r="A50" s="6"/>
      <c r="B50" s="15" t="s">
        <v>107</v>
      </c>
      <c r="C50" s="16"/>
      <c r="D50" s="16"/>
      <c r="E50" s="16"/>
      <c r="F50" s="16"/>
      <c r="G50" s="17"/>
      <c r="H50" s="18" t="s">
        <v>108</v>
      </c>
      <c r="I50" s="19"/>
      <c r="J50" s="13"/>
      <c r="K50" s="20"/>
      <c r="L50" s="21"/>
      <c r="M50" s="13"/>
      <c r="N50" s="54">
        <v>-175459.7</v>
      </c>
      <c r="O50" s="55"/>
      <c r="P50" s="24"/>
      <c r="Q50" s="25"/>
    </row>
    <row r="51" spans="1:17" ht="87.75" customHeight="1" x14ac:dyDescent="0.25">
      <c r="A51" s="6"/>
      <c r="B51" s="33" t="s">
        <v>86</v>
      </c>
      <c r="C51" s="33"/>
      <c r="D51" s="33"/>
      <c r="E51" s="33"/>
      <c r="F51" s="33"/>
      <c r="G51" s="33"/>
      <c r="H51" s="34" t="s">
        <v>87</v>
      </c>
      <c r="I51" s="34"/>
      <c r="J51" s="12">
        <v>0</v>
      </c>
      <c r="K51" s="30">
        <v>3182706.24</v>
      </c>
      <c r="L51" s="30"/>
      <c r="M51" s="8"/>
      <c r="N51" s="30">
        <v>556704.42000000004</v>
      </c>
      <c r="O51" s="30"/>
      <c r="P51" s="36">
        <f t="shared" ref="P51:P54" si="7">K51/N51*100</f>
        <v>571.70486269895252</v>
      </c>
      <c r="Q51" s="36"/>
    </row>
    <row r="52" spans="1:17" s="2" customFormat="1" ht="87.75" customHeight="1" x14ac:dyDescent="0.25">
      <c r="A52" s="6"/>
      <c r="B52" s="37" t="s">
        <v>88</v>
      </c>
      <c r="C52" s="37"/>
      <c r="D52" s="37"/>
      <c r="E52" s="37"/>
      <c r="F52" s="37"/>
      <c r="G52" s="37"/>
      <c r="H52" s="38" t="s">
        <v>89</v>
      </c>
      <c r="I52" s="38"/>
      <c r="J52" s="13">
        <v>0</v>
      </c>
      <c r="K52" s="40">
        <v>3182706.24</v>
      </c>
      <c r="L52" s="40"/>
      <c r="M52" s="9"/>
      <c r="N52" s="40">
        <v>556704.42000000004</v>
      </c>
      <c r="O52" s="40"/>
      <c r="P52" s="36">
        <f t="shared" si="7"/>
        <v>571.70486269895252</v>
      </c>
      <c r="Q52" s="36"/>
    </row>
    <row r="53" spans="1:17" ht="72.75" customHeight="1" x14ac:dyDescent="0.25">
      <c r="A53" s="6"/>
      <c r="B53" s="33" t="s">
        <v>90</v>
      </c>
      <c r="C53" s="33"/>
      <c r="D53" s="33"/>
      <c r="E53" s="33"/>
      <c r="F53" s="33"/>
      <c r="G53" s="33"/>
      <c r="H53" s="34" t="s">
        <v>91</v>
      </c>
      <c r="I53" s="34"/>
      <c r="J53" s="12">
        <v>0</v>
      </c>
      <c r="K53" s="35">
        <v>-4221849.88</v>
      </c>
      <c r="L53" s="35"/>
      <c r="M53" s="10"/>
      <c r="N53" s="35">
        <v>-2245197.33</v>
      </c>
      <c r="O53" s="35"/>
      <c r="P53" s="36">
        <f t="shared" si="7"/>
        <v>188.03914576185602</v>
      </c>
      <c r="Q53" s="36"/>
    </row>
    <row r="54" spans="1:17" s="2" customFormat="1" ht="63" customHeight="1" x14ac:dyDescent="0.25">
      <c r="A54" s="6"/>
      <c r="B54" s="37" t="s">
        <v>92</v>
      </c>
      <c r="C54" s="37"/>
      <c r="D54" s="37"/>
      <c r="E54" s="37"/>
      <c r="F54" s="37"/>
      <c r="G54" s="37"/>
      <c r="H54" s="38" t="s">
        <v>93</v>
      </c>
      <c r="I54" s="38"/>
      <c r="J54" s="13">
        <v>0</v>
      </c>
      <c r="K54" s="39">
        <v>-4221849.88</v>
      </c>
      <c r="L54" s="39"/>
      <c r="M54" s="10"/>
      <c r="N54" s="39">
        <v>-2245197.33</v>
      </c>
      <c r="O54" s="39"/>
      <c r="P54" s="36">
        <f t="shared" si="7"/>
        <v>188.03914576185602</v>
      </c>
      <c r="Q54" s="36"/>
    </row>
    <row r="55" spans="1:17" ht="59.25" customHeight="1" x14ac:dyDescent="0.25">
      <c r="A55" s="6"/>
      <c r="B55" s="28" t="s">
        <v>94</v>
      </c>
      <c r="C55" s="28"/>
      <c r="D55" s="28"/>
      <c r="E55" s="28"/>
      <c r="F55" s="28"/>
      <c r="G55" s="28"/>
      <c r="H55" s="29"/>
      <c r="I55" s="29"/>
      <c r="J55" s="12">
        <f>SUM(J5+J41)</f>
        <v>3605755.0542600001</v>
      </c>
      <c r="K55" s="30">
        <f>SUM(K5+K41)</f>
        <v>624983596.9000001</v>
      </c>
      <c r="L55" s="30" t="e">
        <f>SUM(L5+L41)</f>
        <v>#REF!</v>
      </c>
      <c r="M55" s="11">
        <f t="shared" si="0"/>
        <v>17.332946567227758</v>
      </c>
      <c r="N55" s="30">
        <f>SUM(N5+N41)</f>
        <v>569928430.77999997</v>
      </c>
      <c r="O55" s="30" t="e">
        <f>SUM(O5+O41)</f>
        <v>#REF!</v>
      </c>
      <c r="P55" s="31">
        <f>K55/N55*100</f>
        <v>109.66001398537919</v>
      </c>
      <c r="Q55" s="31"/>
    </row>
    <row r="56" spans="1:17" ht="12.7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32"/>
      <c r="L56" s="32"/>
      <c r="M56" s="1"/>
      <c r="N56" s="32"/>
      <c r="O56" s="32"/>
      <c r="P56" s="32"/>
      <c r="Q56" s="32"/>
    </row>
  </sheetData>
  <mergeCells count="268">
    <mergeCell ref="A1:Q1"/>
    <mergeCell ref="B2:Q2"/>
    <mergeCell ref="K3:L3"/>
    <mergeCell ref="N3:O3"/>
    <mergeCell ref="P3:Q3"/>
    <mergeCell ref="K4:L4"/>
    <mergeCell ref="N4:O4"/>
    <mergeCell ref="P4:Q4"/>
    <mergeCell ref="B7:G7"/>
    <mergeCell ref="H7:I7"/>
    <mergeCell ref="K7:L7"/>
    <mergeCell ref="N7:O7"/>
    <mergeCell ref="P7:Q7"/>
    <mergeCell ref="B5:G5"/>
    <mergeCell ref="H5:I5"/>
    <mergeCell ref="K5:L5"/>
    <mergeCell ref="N5:O5"/>
    <mergeCell ref="P5:Q5"/>
    <mergeCell ref="B6:G6"/>
    <mergeCell ref="H6:I6"/>
    <mergeCell ref="K6:L6"/>
    <mergeCell ref="N6:O6"/>
    <mergeCell ref="P6:Q6"/>
    <mergeCell ref="H4:I4"/>
    <mergeCell ref="B8:G8"/>
    <mergeCell ref="H8:I8"/>
    <mergeCell ref="K8:L8"/>
    <mergeCell ref="N8:O8"/>
    <mergeCell ref="P8:Q8"/>
    <mergeCell ref="B9:G9"/>
    <mergeCell ref="H9:I9"/>
    <mergeCell ref="K9:L9"/>
    <mergeCell ref="N9:O9"/>
    <mergeCell ref="P9:Q9"/>
    <mergeCell ref="B11:G11"/>
    <mergeCell ref="H11:I11"/>
    <mergeCell ref="K11:L11"/>
    <mergeCell ref="N11:O11"/>
    <mergeCell ref="P11:Q11"/>
    <mergeCell ref="B10:G10"/>
    <mergeCell ref="H10:I10"/>
    <mergeCell ref="K10:L10"/>
    <mergeCell ref="N10:O10"/>
    <mergeCell ref="P10:Q10"/>
    <mergeCell ref="B13:G13"/>
    <mergeCell ref="H13:I13"/>
    <mergeCell ref="K13:L13"/>
    <mergeCell ref="N13:O13"/>
    <mergeCell ref="P13:Q13"/>
    <mergeCell ref="B12:G12"/>
    <mergeCell ref="H12:I12"/>
    <mergeCell ref="K12:L12"/>
    <mergeCell ref="N12:O12"/>
    <mergeCell ref="P12:Q12"/>
    <mergeCell ref="B15:G15"/>
    <mergeCell ref="H15:I15"/>
    <mergeCell ref="K15:L15"/>
    <mergeCell ref="N15:O15"/>
    <mergeCell ref="P15:Q15"/>
    <mergeCell ref="B14:G14"/>
    <mergeCell ref="H14:I14"/>
    <mergeCell ref="K14:L14"/>
    <mergeCell ref="N14:O14"/>
    <mergeCell ref="P14:Q14"/>
    <mergeCell ref="B16:G16"/>
    <mergeCell ref="H16:I16"/>
    <mergeCell ref="K16:L16"/>
    <mergeCell ref="N16:O16"/>
    <mergeCell ref="P16:Q16"/>
    <mergeCell ref="B17:G17"/>
    <mergeCell ref="H17:I17"/>
    <mergeCell ref="K17:L17"/>
    <mergeCell ref="N17:O17"/>
    <mergeCell ref="P17:Q17"/>
    <mergeCell ref="B19:G19"/>
    <mergeCell ref="H19:I19"/>
    <mergeCell ref="K19:L19"/>
    <mergeCell ref="N19:O19"/>
    <mergeCell ref="P19:Q19"/>
    <mergeCell ref="B18:G18"/>
    <mergeCell ref="H18:I18"/>
    <mergeCell ref="K18:L18"/>
    <mergeCell ref="N18:O18"/>
    <mergeCell ref="P18:Q18"/>
    <mergeCell ref="B21:G21"/>
    <mergeCell ref="H21:I21"/>
    <mergeCell ref="K21:L21"/>
    <mergeCell ref="N21:O21"/>
    <mergeCell ref="P21:Q21"/>
    <mergeCell ref="B20:G20"/>
    <mergeCell ref="H20:I20"/>
    <mergeCell ref="K20:L20"/>
    <mergeCell ref="N20:O20"/>
    <mergeCell ref="P20:Q20"/>
    <mergeCell ref="B22:G22"/>
    <mergeCell ref="H22:I22"/>
    <mergeCell ref="K22:L22"/>
    <mergeCell ref="N22:O22"/>
    <mergeCell ref="P22:Q22"/>
    <mergeCell ref="B23:G23"/>
    <mergeCell ref="H23:I23"/>
    <mergeCell ref="K23:L23"/>
    <mergeCell ref="N23:O23"/>
    <mergeCell ref="P23:Q23"/>
    <mergeCell ref="B25:G25"/>
    <mergeCell ref="H25:I25"/>
    <mergeCell ref="K25:L25"/>
    <mergeCell ref="N25:O25"/>
    <mergeCell ref="P25:Q25"/>
    <mergeCell ref="B24:G24"/>
    <mergeCell ref="H24:I24"/>
    <mergeCell ref="K24:L24"/>
    <mergeCell ref="N24:O24"/>
    <mergeCell ref="P24:Q24"/>
    <mergeCell ref="B26:G26"/>
    <mergeCell ref="H26:I26"/>
    <mergeCell ref="K26:L26"/>
    <mergeCell ref="N26:O26"/>
    <mergeCell ref="P26:Q26"/>
    <mergeCell ref="B27:G27"/>
    <mergeCell ref="H27:I27"/>
    <mergeCell ref="K27:L27"/>
    <mergeCell ref="N27:O27"/>
    <mergeCell ref="P27:Q27"/>
    <mergeCell ref="B29:G29"/>
    <mergeCell ref="H29:I29"/>
    <mergeCell ref="K29:L29"/>
    <mergeCell ref="N29:O29"/>
    <mergeCell ref="P29:Q29"/>
    <mergeCell ref="B28:G28"/>
    <mergeCell ref="H28:I28"/>
    <mergeCell ref="K28:L28"/>
    <mergeCell ref="N28:O28"/>
    <mergeCell ref="P28:Q28"/>
    <mergeCell ref="B31:G31"/>
    <mergeCell ref="H31:I31"/>
    <mergeCell ref="K31:L31"/>
    <mergeCell ref="N31:O31"/>
    <mergeCell ref="P31:Q31"/>
    <mergeCell ref="B30:G30"/>
    <mergeCell ref="H30:I30"/>
    <mergeCell ref="K30:L30"/>
    <mergeCell ref="N30:O30"/>
    <mergeCell ref="P30:Q30"/>
    <mergeCell ref="B33:G33"/>
    <mergeCell ref="H33:I33"/>
    <mergeCell ref="K33:L33"/>
    <mergeCell ref="N33:O33"/>
    <mergeCell ref="P33:Q33"/>
    <mergeCell ref="B32:G32"/>
    <mergeCell ref="H32:I32"/>
    <mergeCell ref="K32:L32"/>
    <mergeCell ref="N32:O32"/>
    <mergeCell ref="P32:Q32"/>
    <mergeCell ref="B34:G34"/>
    <mergeCell ref="H34:I34"/>
    <mergeCell ref="K34:L34"/>
    <mergeCell ref="N34:O34"/>
    <mergeCell ref="P34:Q34"/>
    <mergeCell ref="B35:G35"/>
    <mergeCell ref="H35:I35"/>
    <mergeCell ref="K35:L35"/>
    <mergeCell ref="N35:O35"/>
    <mergeCell ref="P35:Q35"/>
    <mergeCell ref="B38:G38"/>
    <mergeCell ref="H38:I38"/>
    <mergeCell ref="K38:L38"/>
    <mergeCell ref="N38:O38"/>
    <mergeCell ref="P38:Q38"/>
    <mergeCell ref="B36:G36"/>
    <mergeCell ref="H36:I36"/>
    <mergeCell ref="K36:L36"/>
    <mergeCell ref="N36:O36"/>
    <mergeCell ref="P36:Q36"/>
    <mergeCell ref="B37:G37"/>
    <mergeCell ref="H37:I37"/>
    <mergeCell ref="K37:L37"/>
    <mergeCell ref="N37:O37"/>
    <mergeCell ref="P37:Q37"/>
    <mergeCell ref="B42:G42"/>
    <mergeCell ref="H42:I42"/>
    <mergeCell ref="K42:L42"/>
    <mergeCell ref="N42:O42"/>
    <mergeCell ref="P42:Q42"/>
    <mergeCell ref="B39:G39"/>
    <mergeCell ref="H39:I39"/>
    <mergeCell ref="K39:L39"/>
    <mergeCell ref="N39:O39"/>
    <mergeCell ref="P39:Q39"/>
    <mergeCell ref="B40:G40"/>
    <mergeCell ref="H40:I40"/>
    <mergeCell ref="K40:L40"/>
    <mergeCell ref="N40:O40"/>
    <mergeCell ref="P40:Q40"/>
    <mergeCell ref="B41:G41"/>
    <mergeCell ref="H41:I41"/>
    <mergeCell ref="K41:L41"/>
    <mergeCell ref="N41:O41"/>
    <mergeCell ref="P41:Q41"/>
    <mergeCell ref="B44:G44"/>
    <mergeCell ref="H44:I44"/>
    <mergeCell ref="K44:L44"/>
    <mergeCell ref="N44:O44"/>
    <mergeCell ref="P44:Q44"/>
    <mergeCell ref="B43:G43"/>
    <mergeCell ref="H43:I43"/>
    <mergeCell ref="K43:L43"/>
    <mergeCell ref="N43:O43"/>
    <mergeCell ref="P43:Q43"/>
    <mergeCell ref="B49:G49"/>
    <mergeCell ref="H49:I49"/>
    <mergeCell ref="K49:L49"/>
    <mergeCell ref="N48:O48"/>
    <mergeCell ref="N49:O49"/>
    <mergeCell ref="P48:Q48"/>
    <mergeCell ref="B45:G45"/>
    <mergeCell ref="H45:I45"/>
    <mergeCell ref="K45:L45"/>
    <mergeCell ref="N45:O45"/>
    <mergeCell ref="P45:Q45"/>
    <mergeCell ref="K46:L46"/>
    <mergeCell ref="N46:O46"/>
    <mergeCell ref="P46:Q46"/>
    <mergeCell ref="B47:G47"/>
    <mergeCell ref="H47:I47"/>
    <mergeCell ref="K47:L47"/>
    <mergeCell ref="N47:O47"/>
    <mergeCell ref="P47:Q47"/>
    <mergeCell ref="K48:L48"/>
    <mergeCell ref="B48:G48"/>
    <mergeCell ref="H48:I48"/>
    <mergeCell ref="K56:L56"/>
    <mergeCell ref="N56:O56"/>
    <mergeCell ref="P56:Q56"/>
    <mergeCell ref="B53:G53"/>
    <mergeCell ref="H53:I53"/>
    <mergeCell ref="K53:L53"/>
    <mergeCell ref="N53:O53"/>
    <mergeCell ref="P53:Q53"/>
    <mergeCell ref="B54:G54"/>
    <mergeCell ref="H54:I54"/>
    <mergeCell ref="K54:L54"/>
    <mergeCell ref="N54:O54"/>
    <mergeCell ref="P54:Q54"/>
    <mergeCell ref="B50:G50"/>
    <mergeCell ref="H50:I50"/>
    <mergeCell ref="K50:L50"/>
    <mergeCell ref="N50:O50"/>
    <mergeCell ref="P49:Q49"/>
    <mergeCell ref="P50:Q50"/>
    <mergeCell ref="B4:G4"/>
    <mergeCell ref="B55:G55"/>
    <mergeCell ref="H55:I55"/>
    <mergeCell ref="K55:L55"/>
    <mergeCell ref="N55:O55"/>
    <mergeCell ref="P55:Q55"/>
    <mergeCell ref="B51:G51"/>
    <mergeCell ref="H51:I51"/>
    <mergeCell ref="K51:L51"/>
    <mergeCell ref="N51:O51"/>
    <mergeCell ref="P51:Q51"/>
    <mergeCell ref="B52:G52"/>
    <mergeCell ref="H52:I52"/>
    <mergeCell ref="K52:L52"/>
    <mergeCell ref="N52:O52"/>
    <mergeCell ref="P52:Q52"/>
    <mergeCell ref="B46:G46"/>
    <mergeCell ref="H46:I46"/>
  </mergeCells>
  <pageMargins left="3.937007874015748E-2" right="3.937007874015748E-2" top="0.74803149606299213" bottom="0.74803149606299213" header="0.23622047244094491" footer="0.23622047244094491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Пользователь</cp:lastModifiedBy>
  <cp:lastPrinted>2024-10-07T06:55:57Z</cp:lastPrinted>
  <dcterms:created xsi:type="dcterms:W3CDTF">2021-04-12T14:52:46Z</dcterms:created>
  <dcterms:modified xsi:type="dcterms:W3CDTF">2025-04-09T09:30:43Z</dcterms:modified>
</cp:coreProperties>
</file>