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Отчет по расходам (3)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3" i="4" l="1"/>
  <c r="J6" i="4" l="1"/>
  <c r="C51" i="4" l="1"/>
  <c r="C49" i="4"/>
  <c r="C45" i="4"/>
  <c r="C41" i="4"/>
  <c r="C39" i="4"/>
  <c r="C33" i="4"/>
  <c r="C31" i="4"/>
  <c r="C26" i="4"/>
  <c r="C20" i="4"/>
  <c r="C17" i="4"/>
  <c r="C14" i="4"/>
  <c r="C6" i="4"/>
  <c r="C53" i="4" l="1"/>
  <c r="F53" i="4" l="1"/>
  <c r="F49" i="4" l="1"/>
  <c r="F45" i="4"/>
  <c r="F41" i="4"/>
  <c r="F39" i="4"/>
  <c r="F33" i="4"/>
  <c r="F31" i="4"/>
  <c r="F26" i="4"/>
  <c r="F20" i="4"/>
  <c r="F17" i="4"/>
  <c r="F14" i="4"/>
  <c r="F6" i="4"/>
  <c r="D45" i="4"/>
  <c r="D41" i="4"/>
  <c r="D39" i="4"/>
  <c r="D33" i="4"/>
  <c r="D31" i="4"/>
  <c r="D26" i="4"/>
  <c r="D20" i="4"/>
  <c r="D53" i="4" s="1"/>
  <c r="D17" i="4"/>
  <c r="D14" i="4"/>
  <c r="D6" i="4"/>
  <c r="K53" i="4" l="1"/>
  <c r="I53" i="4"/>
  <c r="H53" i="4"/>
  <c r="I52" i="4"/>
  <c r="H52" i="4"/>
  <c r="J51" i="4"/>
  <c r="I51" i="4"/>
  <c r="H51" i="4"/>
  <c r="K50" i="4"/>
  <c r="I50" i="4"/>
  <c r="H50" i="4"/>
  <c r="J49" i="4"/>
  <c r="K49" i="4" s="1"/>
  <c r="I49" i="4"/>
  <c r="H49" i="4"/>
  <c r="K48" i="4"/>
  <c r="I48" i="4"/>
  <c r="H48" i="4"/>
  <c r="I47" i="4"/>
  <c r="H47" i="4"/>
  <c r="K46" i="4"/>
  <c r="I46" i="4"/>
  <c r="H46" i="4"/>
  <c r="J45" i="4"/>
  <c r="K45" i="4" s="1"/>
  <c r="I45" i="4"/>
  <c r="H45" i="4"/>
  <c r="K44" i="4"/>
  <c r="I44" i="4"/>
  <c r="H44" i="4"/>
  <c r="K43" i="4"/>
  <c r="I43" i="4"/>
  <c r="H43" i="4"/>
  <c r="K42" i="4"/>
  <c r="I42" i="4"/>
  <c r="H42" i="4"/>
  <c r="J41" i="4"/>
  <c r="K41" i="4" s="1"/>
  <c r="I41" i="4"/>
  <c r="H41" i="4"/>
  <c r="K40" i="4"/>
  <c r="I40" i="4"/>
  <c r="H40" i="4"/>
  <c r="J39" i="4"/>
  <c r="K39" i="4" s="1"/>
  <c r="I39" i="4"/>
  <c r="H39" i="4"/>
  <c r="K38" i="4"/>
  <c r="I38" i="4"/>
  <c r="H38" i="4"/>
  <c r="K37" i="4"/>
  <c r="I37" i="4"/>
  <c r="H37" i="4"/>
  <c r="K36" i="4"/>
  <c r="I36" i="4"/>
  <c r="H36" i="4"/>
  <c r="K35" i="4"/>
  <c r="I35" i="4"/>
  <c r="H35" i="4"/>
  <c r="K34" i="4"/>
  <c r="I34" i="4"/>
  <c r="H34" i="4"/>
  <c r="J33" i="4"/>
  <c r="K33" i="4" s="1"/>
  <c r="I33" i="4"/>
  <c r="H33" i="4"/>
  <c r="K32" i="4"/>
  <c r="I32" i="4"/>
  <c r="H32" i="4"/>
  <c r="J31" i="4"/>
  <c r="K31" i="4" s="1"/>
  <c r="I31" i="4"/>
  <c r="H31" i="4"/>
  <c r="K30" i="4"/>
  <c r="I30" i="4"/>
  <c r="H30" i="4"/>
  <c r="K29" i="4"/>
  <c r="I29" i="4"/>
  <c r="H29" i="4"/>
  <c r="K28" i="4"/>
  <c r="I28" i="4"/>
  <c r="H28" i="4"/>
  <c r="I27" i="4"/>
  <c r="H27" i="4"/>
  <c r="J26" i="4"/>
  <c r="K26" i="4" s="1"/>
  <c r="I26" i="4"/>
  <c r="H26" i="4"/>
  <c r="K25" i="4"/>
  <c r="I25" i="4"/>
  <c r="H25" i="4"/>
  <c r="K24" i="4"/>
  <c r="I24" i="4"/>
  <c r="H24" i="4"/>
  <c r="K23" i="4"/>
  <c r="I23" i="4"/>
  <c r="H23" i="4"/>
  <c r="I22" i="4"/>
  <c r="H22" i="4"/>
  <c r="K21" i="4"/>
  <c r="I21" i="4"/>
  <c r="H21" i="4"/>
  <c r="J20" i="4"/>
  <c r="K20" i="4" s="1"/>
  <c r="I20" i="4"/>
  <c r="H20" i="4"/>
  <c r="I19" i="4"/>
  <c r="H19" i="4"/>
  <c r="K18" i="4"/>
  <c r="I18" i="4"/>
  <c r="H18" i="4"/>
  <c r="J17" i="4"/>
  <c r="K17" i="4" s="1"/>
  <c r="I17" i="4"/>
  <c r="H17" i="4"/>
  <c r="I16" i="4"/>
  <c r="H16" i="4"/>
  <c r="K15" i="4"/>
  <c r="I15" i="4"/>
  <c r="H15" i="4"/>
  <c r="J14" i="4"/>
  <c r="I14" i="4"/>
  <c r="H14" i="4"/>
  <c r="K13" i="4"/>
  <c r="I13" i="4"/>
  <c r="H13" i="4"/>
  <c r="I12" i="4"/>
  <c r="H12" i="4"/>
  <c r="I11" i="4"/>
  <c r="H11" i="4"/>
  <c r="K10" i="4"/>
  <c r="I10" i="4"/>
  <c r="H10" i="4"/>
  <c r="K9" i="4"/>
  <c r="I9" i="4"/>
  <c r="H9" i="4"/>
  <c r="K8" i="4"/>
  <c r="I8" i="4"/>
  <c r="H8" i="4"/>
  <c r="K7" i="4"/>
  <c r="I7" i="4"/>
  <c r="H7" i="4"/>
  <c r="K6" i="4"/>
  <c r="I6" i="4"/>
  <c r="H6" i="4"/>
  <c r="K14" i="4" l="1"/>
</calcChain>
</file>

<file path=xl/sharedStrings.xml><?xml version="1.0" encoding="utf-8"?>
<sst xmlns="http://schemas.openxmlformats.org/spreadsheetml/2006/main" count="106" uniqueCount="106">
  <si>
    <t>Пенсионное обеспечение</t>
  </si>
  <si>
    <t>Дорожное хозяйство (дорожные фонды)</t>
  </si>
  <si>
    <t>1001</t>
  </si>
  <si>
    <t>0409</t>
  </si>
  <si>
    <t>Социальное обеспечение населения</t>
  </si>
  <si>
    <t>Связь и информатика</t>
  </si>
  <si>
    <t>1003</t>
  </si>
  <si>
    <t>0410</t>
  </si>
  <si>
    <t>Охрана семьи и детства</t>
  </si>
  <si>
    <t>Другие вопросы в области национальной экономики</t>
  </si>
  <si>
    <t>1004</t>
  </si>
  <si>
    <t>0412</t>
  </si>
  <si>
    <t>Общегосударственные вопросы</t>
  </si>
  <si>
    <t>0100</t>
  </si>
  <si>
    <t>Физическая культура и спорт</t>
  </si>
  <si>
    <t>Жилищно-коммунальное хозяйство</t>
  </si>
  <si>
    <t>1100</t>
  </si>
  <si>
    <t>Функционирование высшего должностного лица субъекта Российской Федерации и муниципального образования</t>
  </si>
  <si>
    <t>0500</t>
  </si>
  <si>
    <t>0102</t>
  </si>
  <si>
    <t>Физическая культура</t>
  </si>
  <si>
    <t>Жилищное хозяйство</t>
  </si>
  <si>
    <t>1101</t>
  </si>
  <si>
    <t>0501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</si>
  <si>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</si>
  <si>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</si>
  <si>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Спорт высших достижений</t>
  </si>
  <si>
    <t>Коммунальное хозяйство</t>
  </si>
  <si>
    <t>1103</t>
  </si>
  <si>
    <t>0502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</si>
  <si>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</si>
  <si>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</si>
  <si>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Средства массовой информации</t>
  </si>
  <si>
    <t>Благоустройство</t>
  </si>
  <si>
    <t>1200</t>
  </si>
  <si>
    <t>0503</t>
  </si>
  <si>
    <t>Другие вопросы в области средств массовой информации</t>
  </si>
  <si>
    <t>1204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</si>
  <si>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</si>
  <si>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</si>
  <si>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вопросы в области жилищно-коммунального хозяйства</t>
  </si>
  <si>
    <t>0505</t>
  </si>
  <si>
    <t>Обслуживание государственного (муниципального) долга</t>
  </si>
  <si>
    <t>1300</t>
  </si>
  <si>
    <t>Резервные фонды</t>
  </si>
  <si>
    <t>0111</t>
  </si>
  <si>
    <t>Обслуживание государственного (муниципального) внутреннего долга</t>
  </si>
  <si>
    <t>Охрана окружающей среды</t>
  </si>
  <si>
    <t>1301</t>
  </si>
  <si>
    <t>0600</t>
  </si>
  <si>
    <t>Охрана объектов растительного и животного мира и среды их обитания</t>
  </si>
  <si>
    <t>Другие общегосударственные вопросы</t>
  </si>
  <si>
    <t>0603</t>
  </si>
  <si>
    <t>0113</t>
  </si>
  <si>
    <t>Образование</t>
  </si>
  <si>
    <t>Национальная оборона</t>
  </si>
  <si>
    <t>0700</t>
  </si>
  <si>
    <t>0200</t>
  </si>
  <si>
    <t>Дошкольное образование</t>
  </si>
  <si>
    <t>Мобилизационная и вневойсковая подготовка</t>
  </si>
  <si>
    <t>0701</t>
  </si>
  <si>
    <t>0203</t>
  </si>
  <si>
    <t>Общее образование</t>
  </si>
  <si>
    <t>Мобилизационная подготовка экономики</t>
  </si>
  <si>
    <t>0702</t>
  </si>
  <si>
    <t>0204</t>
  </si>
  <si>
    <t>Дополнительное образование детей</t>
  </si>
  <si>
    <t>Национальная безопасность и правоохранительная деятельность</t>
  </si>
  <si>
    <t>0703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</si>
  <si>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</si>
  <si>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</si>
  <si>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</si>
  <si>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Молодежная политика</t>
  </si>
  <si>
    <t>0707</t>
  </si>
  <si>
    <t>Другие вопросы в области национальной безопасности и правоохранительной деятельности</t>
  </si>
  <si>
    <t>0314</t>
  </si>
  <si>
    <t>Другие вопросы в области образования</t>
  </si>
  <si>
    <t>0709</t>
  </si>
  <si>
    <t>Национальная экономика</t>
  </si>
  <si>
    <t>0400</t>
  </si>
  <si>
    <t>Культура, кинематография</t>
  </si>
  <si>
    <t>Сельское хозяйство и рыболовство</t>
  </si>
  <si>
    <t>0800</t>
  </si>
  <si>
    <t>0405</t>
  </si>
  <si>
    <t>Культура</t>
  </si>
  <si>
    <t>0801</t>
  </si>
  <si>
    <t>Транспорт</t>
  </si>
  <si>
    <t>0408</t>
  </si>
  <si>
    <t>Социальная политика</t>
  </si>
  <si>
    <t>1000</t>
  </si>
  <si>
    <t>РАСХОДЫ БЮДЖЕТА - ВСЕГО</t>
  </si>
  <si>
    <t>Наименование разделов, подразделов</t>
  </si>
  <si>
    <t>Код</t>
  </si>
  <si>
    <t>Годовые бюджетные назначения в соответствии с отчетом об исполнении бюджета городского округа Фрязино на 2025 год, тыс. руб.</t>
  </si>
  <si>
    <t>Темп роста к соответствующему периоду 2024 года,                            %</t>
  </si>
  <si>
    <t>0107</t>
  </si>
  <si>
    <t>Обеспечение проведения выборов и референдумов</t>
  </si>
  <si>
    <t>1102</t>
  </si>
  <si>
    <t>Массовый спорт</t>
  </si>
  <si>
    <t>Фактически исполнено по состоянию на 01.07.2025, 
тыс. руб.</t>
  </si>
  <si>
    <t>Фактически исполнено по состоянию на 01.07.2024,
тыс. руб.</t>
  </si>
  <si>
    <t>(по состоянию на 01.07.2025)</t>
  </si>
  <si>
    <t>Сведения об исполнении бюджета городского округа Фрязино Московской области 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Совета депутатов городского округа Фрязино от 17.06.2025 № 573/99,  в сравнении с плановыми значениями согласно отчету об исполнении бюджета городского округа Фрязино Московской области и в сравнении с соответствущим периодом прошлого года</t>
  </si>
  <si>
    <t>Годовые бюджетные назначения в соответствии с решением Совета депутатов от 17.06.2025 № 573/99
на 2025 год, 
тыс. руб.</t>
  </si>
  <si>
    <t>Процент выполнения годовых бюджетных назначений в соответствии с решением Совета депутатов от 17.06.2025 № 573/99,                             %</t>
  </si>
  <si>
    <t>Процент выполнения годовых бюджетных назначений в соответствии с отчетом об исполнении бюджета городского округа Фрязино,           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</si>
</sst>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#,##0.0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NumberFormat="1" applyFont="1" applyBorder="1" applyAlignment="1"/>
    <xf numFmtId="0" fontId="5" fillId="0" borderId="0" xfId="0" applyFont="1"/>
    <xf numFmtId="165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10" fillId="0" borderId="0" xfId="0" applyFont="1"/>
    <xf numFmtId="0" fontId="2" fillId="0" borderId="0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 vertical="center"/>
    </xf>
    <xf numFmtId="166" fontId="12" fillId="2" borderId="1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4" fillId="2" borderId="1" xfId="0" applyNumberFormat="1" applyFont="1" applyFill="1" applyBorder="1" applyAlignment="1">
      <alignment horizontal="right" vertical="center" wrapText="1"/>
    </xf>
    <xf numFmtId="166" fontId="15" fillId="2" borderId="1" xfId="0" applyNumberFormat="1" applyFont="1" applyFill="1" applyBorder="1" applyAlignment="1">
      <alignment horizontal="righ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pane ySplit="5" topLeftCell="A48" activePane="bottomLeft" state="frozen"/>
      <selection activeCell="B1" sqref="B1"/>
      <selection pane="bottomLeft" activeCell="J53" sqref="J53"/>
    </sheetView>
  </sheetViews>
  <sheetFormatPr defaultRowHeight="15" x14ac:dyDescent="0.25"/>
  <cols>
    <col min="1" max="1" width="7.42578125" customWidth="1"/>
    <col min="2" max="2" width="60" customWidth="1"/>
    <col min="3" max="3" width="18.140625" customWidth="1"/>
    <col min="4" max="4" width="11.5703125" customWidth="1"/>
    <col min="5" max="5" width="7.42578125" customWidth="1"/>
    <col min="6" max="6" width="7" customWidth="1"/>
    <col min="7" max="7" width="8.85546875" customWidth="1"/>
    <col min="8" max="8" width="16.28515625" customWidth="1"/>
    <col min="9" max="9" width="15.28515625" customWidth="1"/>
    <col min="10" max="10" width="16.42578125" customWidth="1"/>
    <col min="11" max="11" width="15" customWidth="1"/>
  </cols>
  <sheetData>
    <row r="1" spans="1:11" ht="61.5" customHeight="1" x14ac:dyDescent="0.25">
      <c r="A1" s="28" t="s">
        <v>102</v>
      </c>
      <c r="B1" s="28"/>
      <c r="C1" s="28"/>
      <c r="D1" s="28"/>
      <c r="E1" s="28"/>
      <c r="F1" s="28"/>
      <c r="G1" s="28"/>
      <c r="H1" s="28"/>
      <c r="I1" s="28"/>
      <c r="J1" s="29"/>
      <c r="K1" s="29"/>
    </row>
    <row r="2" spans="1:11" s="12" customFormat="1" ht="27.75" customHeight="1" x14ac:dyDescent="0.25">
      <c r="A2" s="30" t="s">
        <v>101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1.25" customHeight="1" x14ac:dyDescent="0.25">
      <c r="A3" s="1"/>
      <c r="B3" s="31"/>
      <c r="C3" s="31"/>
      <c r="D3" s="31"/>
      <c r="E3" s="31"/>
      <c r="F3" s="31"/>
      <c r="G3" s="31"/>
      <c r="H3" s="31"/>
      <c r="I3" s="13"/>
      <c r="J3" s="13"/>
      <c r="K3" s="13"/>
    </row>
    <row r="4" spans="1:11" ht="12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65.75" customHeight="1" x14ac:dyDescent="0.25">
      <c r="A5" s="20" t="s">
        <v>92</v>
      </c>
      <c r="B5" s="20" t="s">
        <v>91</v>
      </c>
      <c r="C5" s="20" t="s">
        <v>103</v>
      </c>
      <c r="D5" s="32" t="s">
        <v>93</v>
      </c>
      <c r="E5" s="33"/>
      <c r="F5" s="32" t="s">
        <v>99</v>
      </c>
      <c r="G5" s="33"/>
      <c r="H5" s="20" t="s">
        <v>104</v>
      </c>
      <c r="I5" s="20" t="s">
        <v>105</v>
      </c>
      <c r="J5" s="21" t="s">
        <v>100</v>
      </c>
      <c r="K5" s="20" t="s">
        <v>94</v>
      </c>
    </row>
    <row r="6" spans="1:11" ht="35.25" customHeight="1" x14ac:dyDescent="0.25">
      <c r="A6" s="5" t="s">
        <v>13</v>
      </c>
      <c r="B6" s="6" t="s">
        <v>12</v>
      </c>
      <c r="C6" s="14">
        <f>C7+C8+C9+C10+C11+C12+C13</f>
        <v>607331852.03999996</v>
      </c>
      <c r="D6" s="34">
        <f>D7+D8+D9+D10+D11+D12+D13</f>
        <v>606869752.80999994</v>
      </c>
      <c r="E6" s="35"/>
      <c r="F6" s="34">
        <f>F7+F8+F9+F10+F11+F12+F13</f>
        <v>197003736.51999998</v>
      </c>
      <c r="G6" s="35"/>
      <c r="H6" s="7">
        <f t="shared" ref="H6:H52" si="0">F6/C6*100</f>
        <v>32.437576896102755</v>
      </c>
      <c r="I6" s="7">
        <f t="shared" ref="I6:I52" si="1">F6/D6*100</f>
        <v>32.462276395851006</v>
      </c>
      <c r="J6" s="17">
        <f>J7+J8+J9+J10+J11+J12+J13</f>
        <v>174361.21</v>
      </c>
      <c r="K6" s="7">
        <f>F6/J6/10</f>
        <v>112.9859884087751</v>
      </c>
    </row>
    <row r="7" spans="1:11" ht="39.75" customHeight="1" x14ac:dyDescent="0.25">
      <c r="A7" s="8" t="s">
        <v>19</v>
      </c>
      <c r="B7" s="9" t="s">
        <v>17</v>
      </c>
      <c r="C7" s="23">
        <v>10374620</v>
      </c>
      <c r="D7" s="36">
        <v>10374620</v>
      </c>
      <c r="E7" s="37"/>
      <c r="F7" s="36">
        <v>4842449.45</v>
      </c>
      <c r="G7" s="37"/>
      <c r="H7" s="24">
        <f t="shared" si="0"/>
        <v>46.675921142171958</v>
      </c>
      <c r="I7" s="24">
        <f>F7/D7*100</f>
        <v>46.675921142171958</v>
      </c>
      <c r="J7" s="22">
        <v>1981.81</v>
      </c>
      <c r="K7" s="24">
        <f t="shared" ref="K7:K50" si="2">F7/J7/10</f>
        <v>244.34478835004364</v>
      </c>
    </row>
    <row r="8" spans="1:11" ht="40.5" customHeight="1" x14ac:dyDescent="0.25">
      <c r="A8" s="8" t="s">
        <v>25</v>
      </c>
      <c r="B8" s="9" t="s">
        <v>24</v>
      </c>
      <c r="C8" s="23">
        <v>12725953</v>
      </c>
      <c r="D8" s="36">
        <v>12725953</v>
      </c>
      <c r="E8" s="37"/>
      <c r="F8" s="36">
        <v>4895253.38</v>
      </c>
      <c r="G8" s="37"/>
      <c r="H8" s="24">
        <f t="shared" si="0"/>
        <v>38.466693849961572</v>
      </c>
      <c r="I8" s="24">
        <f t="shared" si="1"/>
        <v>38.466693849961572</v>
      </c>
      <c r="J8" s="18">
        <v>4385</v>
      </c>
      <c r="K8" s="24">
        <f t="shared" si="2"/>
        <v>111.6363370581528</v>
      </c>
    </row>
    <row r="9" spans="1:11" ht="41.25" customHeight="1" x14ac:dyDescent="0.25">
      <c r="A9" s="8" t="s">
        <v>31</v>
      </c>
      <c r="B9" s="9" t="s">
        <v>30</v>
      </c>
      <c r="C9" s="23">
        <v>202406490</v>
      </c>
      <c r="D9" s="36">
        <v>202406490</v>
      </c>
      <c r="E9" s="37"/>
      <c r="F9" s="36">
        <v>87041982.049999997</v>
      </c>
      <c r="G9" s="37"/>
      <c r="H9" s="24">
        <f t="shared" si="0"/>
        <v>43.003552924612251</v>
      </c>
      <c r="I9" s="24">
        <f t="shared" si="1"/>
        <v>43.003552924612251</v>
      </c>
      <c r="J9" s="18">
        <v>71916.5</v>
      </c>
      <c r="K9" s="24">
        <f t="shared" si="2"/>
        <v>121.03200524219059</v>
      </c>
    </row>
    <row r="10" spans="1:11" ht="36" customHeight="1" x14ac:dyDescent="0.25">
      <c r="A10" s="8" t="s">
        <v>39</v>
      </c>
      <c r="B10" s="9" t="s">
        <v>38</v>
      </c>
      <c r="C10" s="23">
        <v>35663819.259999998</v>
      </c>
      <c r="D10" s="36">
        <v>35663819.259999998</v>
      </c>
      <c r="E10" s="37"/>
      <c r="F10" s="36">
        <v>15781132.689999999</v>
      </c>
      <c r="G10" s="37"/>
      <c r="H10" s="24">
        <f t="shared" si="0"/>
        <v>44.249699043590319</v>
      </c>
      <c r="I10" s="24">
        <f t="shared" si="1"/>
        <v>44.249699043590319</v>
      </c>
      <c r="J10" s="18">
        <v>13478.9</v>
      </c>
      <c r="K10" s="24">
        <f t="shared" si="2"/>
        <v>117.08027131294098</v>
      </c>
    </row>
    <row r="11" spans="1:11" ht="36" customHeight="1" x14ac:dyDescent="0.25">
      <c r="A11" s="8" t="s">
        <v>95</v>
      </c>
      <c r="B11" s="19" t="s">
        <v>96</v>
      </c>
      <c r="C11" s="23">
        <v>12500000</v>
      </c>
      <c r="D11" s="36">
        <v>12500000</v>
      </c>
      <c r="E11" s="37"/>
      <c r="F11" s="36">
        <v>0</v>
      </c>
      <c r="G11" s="37"/>
      <c r="H11" s="24">
        <f t="shared" si="0"/>
        <v>0</v>
      </c>
      <c r="I11" s="24">
        <f t="shared" si="1"/>
        <v>0</v>
      </c>
      <c r="J11" s="18"/>
      <c r="K11" s="24"/>
    </row>
    <row r="12" spans="1:11" ht="27.75" customHeight="1" x14ac:dyDescent="0.25">
      <c r="A12" s="8" t="s">
        <v>45</v>
      </c>
      <c r="B12" s="9" t="s">
        <v>44</v>
      </c>
      <c r="C12" s="23">
        <v>500000</v>
      </c>
      <c r="D12" s="36">
        <v>500000</v>
      </c>
      <c r="E12" s="37"/>
      <c r="F12" s="36">
        <v>0</v>
      </c>
      <c r="G12" s="37"/>
      <c r="H12" s="24">
        <f>F12/C12*100</f>
        <v>0</v>
      </c>
      <c r="I12" s="24">
        <f t="shared" si="1"/>
        <v>0</v>
      </c>
      <c r="J12" s="18">
        <v>0</v>
      </c>
      <c r="K12" s="24"/>
    </row>
    <row r="13" spans="1:11" ht="27.75" customHeight="1" x14ac:dyDescent="0.25">
      <c r="A13" s="8" t="s">
        <v>53</v>
      </c>
      <c r="B13" s="9" t="s">
        <v>51</v>
      </c>
      <c r="C13" s="23">
        <v>333160969.77999997</v>
      </c>
      <c r="D13" s="36">
        <v>332698870.55000001</v>
      </c>
      <c r="E13" s="37"/>
      <c r="F13" s="36">
        <v>84442918.950000003</v>
      </c>
      <c r="G13" s="37"/>
      <c r="H13" s="24">
        <f>F13/C13*100</f>
        <v>25.345981855486006</v>
      </c>
      <c r="I13" s="24">
        <f t="shared" si="1"/>
        <v>25.38118593862476</v>
      </c>
      <c r="J13" s="18">
        <v>82599</v>
      </c>
      <c r="K13" s="24">
        <f t="shared" si="2"/>
        <v>102.23237442341917</v>
      </c>
    </row>
    <row r="14" spans="1:11" ht="34.5" customHeight="1" x14ac:dyDescent="0.25">
      <c r="A14" s="5" t="s">
        <v>57</v>
      </c>
      <c r="B14" s="6" t="s">
        <v>55</v>
      </c>
      <c r="C14" s="25">
        <f>C15+C16</f>
        <v>5983830</v>
      </c>
      <c r="D14" s="38">
        <f>D15+D16</f>
        <v>5983830</v>
      </c>
      <c r="E14" s="39"/>
      <c r="F14" s="38">
        <f>F15+F16</f>
        <v>2771166.38</v>
      </c>
      <c r="G14" s="40"/>
      <c r="H14" s="26">
        <f t="shared" si="0"/>
        <v>46.310914247229618</v>
      </c>
      <c r="I14" s="26">
        <f t="shared" si="1"/>
        <v>46.310914247229618</v>
      </c>
      <c r="J14" s="17">
        <f t="shared" ref="J14" si="3">SUM(J15:J16)</f>
        <v>2416.8000000000002</v>
      </c>
      <c r="K14" s="26">
        <f t="shared" si="2"/>
        <v>114.66262744124461</v>
      </c>
    </row>
    <row r="15" spans="1:11" ht="27" customHeight="1" x14ac:dyDescent="0.25">
      <c r="A15" s="8" t="s">
        <v>61</v>
      </c>
      <c r="B15" s="9" t="s">
        <v>59</v>
      </c>
      <c r="C15" s="23">
        <v>5909830</v>
      </c>
      <c r="D15" s="36">
        <v>5909830</v>
      </c>
      <c r="E15" s="37"/>
      <c r="F15" s="36">
        <v>2771166.38</v>
      </c>
      <c r="G15" s="37"/>
      <c r="H15" s="26">
        <f t="shared" si="0"/>
        <v>46.890796858792889</v>
      </c>
      <c r="I15" s="26">
        <f t="shared" si="1"/>
        <v>46.890796858792889</v>
      </c>
      <c r="J15" s="18">
        <v>2416.8000000000002</v>
      </c>
      <c r="K15" s="26">
        <f t="shared" si="2"/>
        <v>114.66262744124461</v>
      </c>
    </row>
    <row r="16" spans="1:11" ht="27" customHeight="1" x14ac:dyDescent="0.25">
      <c r="A16" s="8" t="s">
        <v>65</v>
      </c>
      <c r="B16" s="9" t="s">
        <v>63</v>
      </c>
      <c r="C16" s="23">
        <v>74000</v>
      </c>
      <c r="D16" s="36">
        <v>74000</v>
      </c>
      <c r="E16" s="37"/>
      <c r="F16" s="36">
        <v>0</v>
      </c>
      <c r="G16" s="37"/>
      <c r="H16" s="26">
        <f t="shared" si="0"/>
        <v>0</v>
      </c>
      <c r="I16" s="26">
        <f>F16/D16*100</f>
        <v>0</v>
      </c>
      <c r="J16" s="18">
        <v>0</v>
      </c>
      <c r="K16" s="26"/>
    </row>
    <row r="17" spans="1:11" ht="36" customHeight="1" x14ac:dyDescent="0.25">
      <c r="A17" s="5" t="s">
        <v>69</v>
      </c>
      <c r="B17" s="6" t="s">
        <v>67</v>
      </c>
      <c r="C17" s="25">
        <f>C18+C19</f>
        <v>57274401</v>
      </c>
      <c r="D17" s="38">
        <f>D18+D19</f>
        <v>57274401</v>
      </c>
      <c r="E17" s="39"/>
      <c r="F17" s="38">
        <f>F18+F19</f>
        <v>20027023.710000001</v>
      </c>
      <c r="G17" s="39"/>
      <c r="H17" s="26">
        <f t="shared" si="0"/>
        <v>34.96679731316614</v>
      </c>
      <c r="I17" s="26">
        <f t="shared" si="1"/>
        <v>34.96679731316614</v>
      </c>
      <c r="J17" s="17">
        <f>SUM(J18:J19)</f>
        <v>20727.3</v>
      </c>
      <c r="K17" s="26">
        <f t="shared" si="2"/>
        <v>96.621478484896741</v>
      </c>
    </row>
    <row r="18" spans="1:11" ht="37.5" customHeight="1" x14ac:dyDescent="0.25">
      <c r="A18" s="8" t="s">
        <v>71</v>
      </c>
      <c r="B18" s="9" t="s">
        <v>70</v>
      </c>
      <c r="C18" s="23">
        <v>47467501</v>
      </c>
      <c r="D18" s="36">
        <v>47467501</v>
      </c>
      <c r="E18" s="37"/>
      <c r="F18" s="36">
        <v>19108481.510000002</v>
      </c>
      <c r="G18" s="37"/>
      <c r="H18" s="24">
        <f>F18/C18*100</f>
        <v>40.255924806321701</v>
      </c>
      <c r="I18" s="24">
        <f t="shared" si="1"/>
        <v>40.255924806321701</v>
      </c>
      <c r="J18" s="18">
        <v>19284.599999999999</v>
      </c>
      <c r="K18" s="24">
        <f t="shared" si="2"/>
        <v>99.086740248695861</v>
      </c>
    </row>
    <row r="19" spans="1:11" ht="37.5" customHeight="1" x14ac:dyDescent="0.25">
      <c r="A19" s="8" t="s">
        <v>75</v>
      </c>
      <c r="B19" s="9" t="s">
        <v>74</v>
      </c>
      <c r="C19" s="23">
        <v>9806900</v>
      </c>
      <c r="D19" s="36">
        <v>9806900</v>
      </c>
      <c r="E19" s="37"/>
      <c r="F19" s="36">
        <v>918542.2</v>
      </c>
      <c r="G19" s="37"/>
      <c r="H19" s="24">
        <f t="shared" si="0"/>
        <v>9.3662849626283524</v>
      </c>
      <c r="I19" s="24">
        <f t="shared" si="1"/>
        <v>9.3662849626283524</v>
      </c>
      <c r="J19" s="18">
        <v>1442.7</v>
      </c>
      <c r="K19" s="24"/>
    </row>
    <row r="20" spans="1:11" ht="30.75" customHeight="1" x14ac:dyDescent="0.25">
      <c r="A20" s="5" t="s">
        <v>79</v>
      </c>
      <c r="B20" s="6" t="s">
        <v>78</v>
      </c>
      <c r="C20" s="25">
        <f>C21+C22+C23+C24+C25</f>
        <v>115243681.29000001</v>
      </c>
      <c r="D20" s="38">
        <f>D21+D22+D23+D24+D25</f>
        <v>116346613.48</v>
      </c>
      <c r="E20" s="39"/>
      <c r="F20" s="38">
        <f>F21+F22+F23+F24+F25</f>
        <v>41448236.810000002</v>
      </c>
      <c r="G20" s="39"/>
      <c r="H20" s="26">
        <f t="shared" si="0"/>
        <v>35.965734820375417</v>
      </c>
      <c r="I20" s="26">
        <f t="shared" si="1"/>
        <v>35.624790073606185</v>
      </c>
      <c r="J20" s="17">
        <f>SUM(J21:J25)</f>
        <v>41203.700000000004</v>
      </c>
      <c r="K20" s="26">
        <f t="shared" si="2"/>
        <v>100.59348264840293</v>
      </c>
    </row>
    <row r="21" spans="1:11" ht="28.5" customHeight="1" x14ac:dyDescent="0.25">
      <c r="A21" s="8" t="s">
        <v>83</v>
      </c>
      <c r="B21" s="9" t="s">
        <v>81</v>
      </c>
      <c r="C21" s="23">
        <v>1536000</v>
      </c>
      <c r="D21" s="36">
        <v>1536000</v>
      </c>
      <c r="E21" s="37"/>
      <c r="F21" s="36">
        <v>323720.19</v>
      </c>
      <c r="G21" s="37"/>
      <c r="H21" s="24">
        <f t="shared" si="0"/>
        <v>21.075533203124998</v>
      </c>
      <c r="I21" s="24">
        <f t="shared" si="1"/>
        <v>21.075533203124998</v>
      </c>
      <c r="J21" s="18">
        <v>599.9</v>
      </c>
      <c r="K21" s="24">
        <f t="shared" si="2"/>
        <v>53.962358726454411</v>
      </c>
    </row>
    <row r="22" spans="1:11" ht="28.5" customHeight="1" x14ac:dyDescent="0.25">
      <c r="A22" s="8" t="s">
        <v>87</v>
      </c>
      <c r="B22" s="9" t="s">
        <v>86</v>
      </c>
      <c r="C22" s="23">
        <v>2007.15</v>
      </c>
      <c r="D22" s="36">
        <v>3672.34</v>
      </c>
      <c r="E22" s="37"/>
      <c r="F22" s="36">
        <v>0.34</v>
      </c>
      <c r="G22" s="37"/>
      <c r="H22" s="24">
        <f t="shared" si="0"/>
        <v>1.6939441496649481E-2</v>
      </c>
      <c r="I22" s="24">
        <f t="shared" si="1"/>
        <v>9.2584019998148328E-3</v>
      </c>
      <c r="J22" s="18">
        <v>0</v>
      </c>
      <c r="K22" s="24"/>
    </row>
    <row r="23" spans="1:11" ht="28.5" customHeight="1" x14ac:dyDescent="0.25">
      <c r="A23" s="8" t="s">
        <v>3</v>
      </c>
      <c r="B23" s="9" t="s">
        <v>1</v>
      </c>
      <c r="C23" s="23">
        <v>69837000</v>
      </c>
      <c r="D23" s="36">
        <v>69837000</v>
      </c>
      <c r="E23" s="37"/>
      <c r="F23" s="36">
        <v>24385129.43</v>
      </c>
      <c r="G23" s="37"/>
      <c r="H23" s="24">
        <f t="shared" si="0"/>
        <v>34.917206394890961</v>
      </c>
      <c r="I23" s="24">
        <f t="shared" si="1"/>
        <v>34.917206394890961</v>
      </c>
      <c r="J23" s="18">
        <v>27630.5</v>
      </c>
      <c r="K23" s="24">
        <f t="shared" si="2"/>
        <v>88.25439072763794</v>
      </c>
    </row>
    <row r="24" spans="1:11" ht="28.5" customHeight="1" x14ac:dyDescent="0.25">
      <c r="A24" s="8" t="s">
        <v>7</v>
      </c>
      <c r="B24" s="9" t="s">
        <v>5</v>
      </c>
      <c r="C24" s="23">
        <v>3831000</v>
      </c>
      <c r="D24" s="36">
        <v>4932267</v>
      </c>
      <c r="E24" s="37"/>
      <c r="F24" s="36">
        <v>1131488.6599999999</v>
      </c>
      <c r="G24" s="37"/>
      <c r="H24" s="24">
        <f t="shared" si="0"/>
        <v>29.535073348995038</v>
      </c>
      <c r="I24" s="24">
        <f t="shared" si="1"/>
        <v>22.940539512560857</v>
      </c>
      <c r="J24" s="18">
        <v>391.9</v>
      </c>
      <c r="K24" s="24">
        <f t="shared" si="2"/>
        <v>288.71871906098494</v>
      </c>
    </row>
    <row r="25" spans="1:11" ht="28.5" customHeight="1" x14ac:dyDescent="0.25">
      <c r="A25" s="8" t="s">
        <v>11</v>
      </c>
      <c r="B25" s="9" t="s">
        <v>9</v>
      </c>
      <c r="C25" s="23">
        <v>40037674.140000001</v>
      </c>
      <c r="D25" s="36">
        <v>40037674.140000001</v>
      </c>
      <c r="E25" s="37"/>
      <c r="F25" s="36">
        <v>15607898.189999999</v>
      </c>
      <c r="G25" s="37"/>
      <c r="H25" s="24">
        <f t="shared" si="0"/>
        <v>38.983029172533243</v>
      </c>
      <c r="I25" s="24">
        <f t="shared" si="1"/>
        <v>38.983029172533243</v>
      </c>
      <c r="J25" s="18">
        <v>12581.4</v>
      </c>
      <c r="K25" s="24">
        <f t="shared" si="2"/>
        <v>124.05533716438552</v>
      </c>
    </row>
    <row r="26" spans="1:11" ht="33.75" customHeight="1" x14ac:dyDescent="0.25">
      <c r="A26" s="5" t="s">
        <v>18</v>
      </c>
      <c r="B26" s="6" t="s">
        <v>15</v>
      </c>
      <c r="C26" s="25">
        <f>C27+C28+C29+C30</f>
        <v>911283295.13999987</v>
      </c>
      <c r="D26" s="38">
        <f>D27+D28+D29+D30</f>
        <v>912234945.93000007</v>
      </c>
      <c r="E26" s="39"/>
      <c r="F26" s="38">
        <f>F27+F28+F29+F30</f>
        <v>175254367.22</v>
      </c>
      <c r="G26" s="39"/>
      <c r="H26" s="26">
        <f>F26/C26*100</f>
        <v>19.231600991113943</v>
      </c>
      <c r="I26" s="26">
        <f t="shared" si="1"/>
        <v>19.211538431180433</v>
      </c>
      <c r="J26" s="17">
        <f>SUM(J27:J30)</f>
        <v>135763.79999999999</v>
      </c>
      <c r="K26" s="26">
        <f t="shared" si="2"/>
        <v>129.08770027061706</v>
      </c>
    </row>
    <row r="27" spans="1:11" ht="27" customHeight="1" x14ac:dyDescent="0.25">
      <c r="A27" s="8" t="s">
        <v>23</v>
      </c>
      <c r="B27" s="9" t="s">
        <v>21</v>
      </c>
      <c r="C27" s="23">
        <v>2664000</v>
      </c>
      <c r="D27" s="36">
        <v>2664000</v>
      </c>
      <c r="E27" s="37"/>
      <c r="F27" s="36">
        <v>0</v>
      </c>
      <c r="G27" s="37"/>
      <c r="H27" s="24">
        <f t="shared" si="0"/>
        <v>0</v>
      </c>
      <c r="I27" s="24">
        <f t="shared" si="1"/>
        <v>0</v>
      </c>
      <c r="J27" s="18">
        <v>0</v>
      </c>
      <c r="K27" s="24"/>
    </row>
    <row r="28" spans="1:11" ht="27" customHeight="1" x14ac:dyDescent="0.25">
      <c r="A28" s="8" t="s">
        <v>29</v>
      </c>
      <c r="B28" s="9" t="s">
        <v>27</v>
      </c>
      <c r="C28" s="23">
        <v>312440096.20999998</v>
      </c>
      <c r="D28" s="36">
        <v>312440096.20999998</v>
      </c>
      <c r="E28" s="37"/>
      <c r="F28" s="36">
        <v>2029856.21</v>
      </c>
      <c r="G28" s="37"/>
      <c r="H28" s="24">
        <f t="shared" si="0"/>
        <v>0.64967852545906124</v>
      </c>
      <c r="I28" s="24">
        <f t="shared" si="1"/>
        <v>0.64967852545906124</v>
      </c>
      <c r="J28" s="18">
        <v>3584.5</v>
      </c>
      <c r="K28" s="24">
        <f t="shared" si="2"/>
        <v>56.628712791184263</v>
      </c>
    </row>
    <row r="29" spans="1:11" ht="27" customHeight="1" x14ac:dyDescent="0.25">
      <c r="A29" s="8" t="s">
        <v>35</v>
      </c>
      <c r="B29" s="9" t="s">
        <v>33</v>
      </c>
      <c r="C29" s="23">
        <v>586078498.92999995</v>
      </c>
      <c r="D29" s="36">
        <v>587030149.72000003</v>
      </c>
      <c r="E29" s="37"/>
      <c r="F29" s="36">
        <v>169072059.34</v>
      </c>
      <c r="G29" s="37"/>
      <c r="H29" s="24">
        <f t="shared" si="0"/>
        <v>28.848022858486338</v>
      </c>
      <c r="I29" s="24">
        <f>F29/D29*100</f>
        <v>28.801256531822688</v>
      </c>
      <c r="J29" s="18">
        <v>128403</v>
      </c>
      <c r="K29" s="24">
        <f t="shared" si="2"/>
        <v>131.67298220446563</v>
      </c>
    </row>
    <row r="30" spans="1:11" ht="27" customHeight="1" x14ac:dyDescent="0.25">
      <c r="A30" s="8" t="s">
        <v>41</v>
      </c>
      <c r="B30" s="9" t="s">
        <v>40</v>
      </c>
      <c r="C30" s="23">
        <v>10100700</v>
      </c>
      <c r="D30" s="36">
        <v>10100700</v>
      </c>
      <c r="E30" s="37"/>
      <c r="F30" s="36">
        <v>4152451.67</v>
      </c>
      <c r="G30" s="37"/>
      <c r="H30" s="24">
        <f t="shared" si="0"/>
        <v>41.110533626382328</v>
      </c>
      <c r="I30" s="24">
        <f t="shared" si="1"/>
        <v>41.110533626382328</v>
      </c>
      <c r="J30" s="18">
        <v>3776.3</v>
      </c>
      <c r="K30" s="24">
        <f t="shared" si="2"/>
        <v>109.9608524216826</v>
      </c>
    </row>
    <row r="31" spans="1:11" ht="35.25" customHeight="1" x14ac:dyDescent="0.25">
      <c r="A31" s="5" t="s">
        <v>49</v>
      </c>
      <c r="B31" s="6" t="s">
        <v>47</v>
      </c>
      <c r="C31" s="25">
        <f>C32</f>
        <v>683000</v>
      </c>
      <c r="D31" s="38">
        <f>D32</f>
        <v>683000</v>
      </c>
      <c r="E31" s="39"/>
      <c r="F31" s="38">
        <f>F32</f>
        <v>207344.2</v>
      </c>
      <c r="G31" s="39"/>
      <c r="H31" s="26">
        <f t="shared" si="0"/>
        <v>30.357862371888729</v>
      </c>
      <c r="I31" s="26">
        <f t="shared" si="1"/>
        <v>30.357862371888729</v>
      </c>
      <c r="J31" s="17">
        <f>SUM(J32:J32)</f>
        <v>229.4</v>
      </c>
      <c r="K31" s="26">
        <f t="shared" si="2"/>
        <v>90.385440278988668</v>
      </c>
    </row>
    <row r="32" spans="1:11" ht="27" customHeight="1" x14ac:dyDescent="0.25">
      <c r="A32" s="8" t="s">
        <v>52</v>
      </c>
      <c r="B32" s="9" t="s">
        <v>50</v>
      </c>
      <c r="C32" s="23">
        <v>683000</v>
      </c>
      <c r="D32" s="36">
        <v>683000</v>
      </c>
      <c r="E32" s="37"/>
      <c r="F32" s="36">
        <v>207344.2</v>
      </c>
      <c r="G32" s="37"/>
      <c r="H32" s="24">
        <f t="shared" si="0"/>
        <v>30.357862371888729</v>
      </c>
      <c r="I32" s="24">
        <f t="shared" si="1"/>
        <v>30.357862371888729</v>
      </c>
      <c r="J32" s="18">
        <v>229.4</v>
      </c>
      <c r="K32" s="26">
        <f t="shared" si="2"/>
        <v>90.385440278988668</v>
      </c>
    </row>
    <row r="33" spans="1:11" ht="30.75" customHeight="1" x14ac:dyDescent="0.25">
      <c r="A33" s="5" t="s">
        <v>56</v>
      </c>
      <c r="B33" s="6" t="s">
        <v>54</v>
      </c>
      <c r="C33" s="25">
        <f>C34+C35+C36+C37+C38</f>
        <v>1589404130.3899999</v>
      </c>
      <c r="D33" s="38">
        <f>D34+D35+D36+D37+D38</f>
        <v>1589536646.54</v>
      </c>
      <c r="E33" s="39"/>
      <c r="F33" s="38">
        <f>F34+F35+F36+F37+F38</f>
        <v>778903865.91999996</v>
      </c>
      <c r="G33" s="39"/>
      <c r="H33" s="26">
        <f t="shared" si="0"/>
        <v>49.006030060389769</v>
      </c>
      <c r="I33" s="26">
        <f t="shared" si="1"/>
        <v>49.001944536193442</v>
      </c>
      <c r="J33" s="17">
        <f>SUM(J34:J38)</f>
        <v>738878.70000000007</v>
      </c>
      <c r="K33" s="26">
        <f t="shared" si="2"/>
        <v>105.41701444634957</v>
      </c>
    </row>
    <row r="34" spans="1:11" ht="27.75" customHeight="1" x14ac:dyDescent="0.25">
      <c r="A34" s="8" t="s">
        <v>60</v>
      </c>
      <c r="B34" s="9" t="s">
        <v>58</v>
      </c>
      <c r="C34" s="23">
        <v>564042000</v>
      </c>
      <c r="D34" s="36">
        <v>564042000</v>
      </c>
      <c r="E34" s="37"/>
      <c r="F34" s="36">
        <v>249225745.84</v>
      </c>
      <c r="G34" s="37"/>
      <c r="H34" s="24">
        <f t="shared" si="0"/>
        <v>44.185671606015156</v>
      </c>
      <c r="I34" s="24">
        <f t="shared" si="1"/>
        <v>44.185671606015156</v>
      </c>
      <c r="J34" s="18">
        <v>236037</v>
      </c>
      <c r="K34" s="24">
        <f t="shared" si="2"/>
        <v>105.58757560890876</v>
      </c>
    </row>
    <row r="35" spans="1:11" ht="27.75" customHeight="1" x14ac:dyDescent="0.25">
      <c r="A35" s="8" t="s">
        <v>64</v>
      </c>
      <c r="B35" s="9" t="s">
        <v>62</v>
      </c>
      <c r="C35" s="23">
        <v>849451572.33000004</v>
      </c>
      <c r="D35" s="36">
        <v>849584088.48000002</v>
      </c>
      <c r="E35" s="37"/>
      <c r="F35" s="36">
        <v>450875292.45999998</v>
      </c>
      <c r="G35" s="37"/>
      <c r="H35" s="24">
        <f t="shared" si="0"/>
        <v>53.078398715923647</v>
      </c>
      <c r="I35" s="24">
        <f t="shared" si="1"/>
        <v>53.070119670751581</v>
      </c>
      <c r="J35" s="18">
        <v>426580.5</v>
      </c>
      <c r="K35" s="24">
        <f t="shared" si="2"/>
        <v>105.69524215476329</v>
      </c>
    </row>
    <row r="36" spans="1:11" ht="27.75" customHeight="1" x14ac:dyDescent="0.25">
      <c r="A36" s="8" t="s">
        <v>68</v>
      </c>
      <c r="B36" s="9" t="s">
        <v>66</v>
      </c>
      <c r="C36" s="23">
        <v>127131548.06</v>
      </c>
      <c r="D36" s="36">
        <v>127131548.06</v>
      </c>
      <c r="E36" s="37"/>
      <c r="F36" s="36">
        <v>61444798.340000004</v>
      </c>
      <c r="G36" s="37"/>
      <c r="H36" s="24">
        <f t="shared" si="0"/>
        <v>48.331668478543968</v>
      </c>
      <c r="I36" s="24">
        <f t="shared" si="1"/>
        <v>48.331668478543968</v>
      </c>
      <c r="J36" s="18">
        <v>60987</v>
      </c>
      <c r="K36" s="24">
        <f t="shared" si="2"/>
        <v>100.75064905635628</v>
      </c>
    </row>
    <row r="37" spans="1:11" ht="27.75" customHeight="1" x14ac:dyDescent="0.25">
      <c r="A37" s="8" t="s">
        <v>73</v>
      </c>
      <c r="B37" s="9" t="s">
        <v>72</v>
      </c>
      <c r="C37" s="23">
        <v>10466100</v>
      </c>
      <c r="D37" s="36">
        <v>10466100</v>
      </c>
      <c r="E37" s="37"/>
      <c r="F37" s="36">
        <v>4183923</v>
      </c>
      <c r="G37" s="37"/>
      <c r="H37" s="24">
        <f t="shared" si="0"/>
        <v>39.975950927279499</v>
      </c>
      <c r="I37" s="24">
        <f t="shared" si="1"/>
        <v>39.975950927279499</v>
      </c>
      <c r="J37" s="18">
        <v>3798.9</v>
      </c>
      <c r="K37" s="24">
        <f t="shared" si="2"/>
        <v>110.13511806049118</v>
      </c>
    </row>
    <row r="38" spans="1:11" ht="27.75" customHeight="1" x14ac:dyDescent="0.25">
      <c r="A38" s="8" t="s">
        <v>77</v>
      </c>
      <c r="B38" s="9" t="s">
        <v>76</v>
      </c>
      <c r="C38" s="23">
        <v>38312910</v>
      </c>
      <c r="D38" s="36">
        <v>38312910</v>
      </c>
      <c r="E38" s="37"/>
      <c r="F38" s="36">
        <v>13174106.279999999</v>
      </c>
      <c r="G38" s="37"/>
      <c r="H38" s="24">
        <f t="shared" si="0"/>
        <v>34.3855537989675</v>
      </c>
      <c r="I38" s="24">
        <f t="shared" si="1"/>
        <v>34.3855537989675</v>
      </c>
      <c r="J38" s="18">
        <v>11475.3</v>
      </c>
      <c r="K38" s="24">
        <f t="shared" si="2"/>
        <v>114.80402499281065</v>
      </c>
    </row>
    <row r="39" spans="1:11" ht="32.25" customHeight="1" x14ac:dyDescent="0.25">
      <c r="A39" s="5" t="s">
        <v>82</v>
      </c>
      <c r="B39" s="6" t="s">
        <v>80</v>
      </c>
      <c r="C39" s="25">
        <f>C40</f>
        <v>172950872.74000001</v>
      </c>
      <c r="D39" s="38">
        <f>D40</f>
        <v>171225872.74000001</v>
      </c>
      <c r="E39" s="39"/>
      <c r="F39" s="38">
        <f>F40</f>
        <v>71469719.120000005</v>
      </c>
      <c r="G39" s="39"/>
      <c r="H39" s="26">
        <f t="shared" si="0"/>
        <v>41.323711171693049</v>
      </c>
      <c r="I39" s="26">
        <f>F39/D39*100</f>
        <v>41.740023266532894</v>
      </c>
      <c r="J39" s="17">
        <f>SUM(J40:J40)</f>
        <v>66756</v>
      </c>
      <c r="K39" s="26">
        <f t="shared" si="2"/>
        <v>107.0611167835101</v>
      </c>
    </row>
    <row r="40" spans="1:11" ht="27.75" customHeight="1" x14ac:dyDescent="0.25">
      <c r="A40" s="8" t="s">
        <v>85</v>
      </c>
      <c r="B40" s="9" t="s">
        <v>84</v>
      </c>
      <c r="C40" s="23">
        <v>172950872.74000001</v>
      </c>
      <c r="D40" s="36">
        <v>171225872.74000001</v>
      </c>
      <c r="E40" s="37"/>
      <c r="F40" s="36">
        <v>71469719.120000005</v>
      </c>
      <c r="G40" s="37"/>
      <c r="H40" s="24">
        <f t="shared" si="0"/>
        <v>41.323711171693049</v>
      </c>
      <c r="I40" s="24">
        <f t="shared" si="1"/>
        <v>41.740023266532894</v>
      </c>
      <c r="J40" s="18">
        <v>66756</v>
      </c>
      <c r="K40" s="24">
        <f t="shared" si="2"/>
        <v>107.0611167835101</v>
      </c>
    </row>
    <row r="41" spans="1:11" ht="30.75" customHeight="1" x14ac:dyDescent="0.25">
      <c r="A41" s="5" t="s">
        <v>89</v>
      </c>
      <c r="B41" s="6" t="s">
        <v>88</v>
      </c>
      <c r="C41" s="25">
        <f>C42+C43+C44</f>
        <v>35365365.299999997</v>
      </c>
      <c r="D41" s="38">
        <f>D42+D43+D44</f>
        <v>35365365.299999997</v>
      </c>
      <c r="E41" s="39"/>
      <c r="F41" s="38">
        <f>F42+F43+F44</f>
        <v>17316415.289999999</v>
      </c>
      <c r="G41" s="39"/>
      <c r="H41" s="26">
        <f t="shared" si="0"/>
        <v>48.96433316355423</v>
      </c>
      <c r="I41" s="26">
        <f t="shared" si="1"/>
        <v>48.96433316355423</v>
      </c>
      <c r="J41" s="17">
        <f>SUM(J42:J44)</f>
        <v>26421.8</v>
      </c>
      <c r="K41" s="26">
        <f t="shared" si="2"/>
        <v>65.538363359044425</v>
      </c>
    </row>
    <row r="42" spans="1:11" ht="26.25" customHeight="1" x14ac:dyDescent="0.25">
      <c r="A42" s="8" t="s">
        <v>2</v>
      </c>
      <c r="B42" s="9" t="s">
        <v>0</v>
      </c>
      <c r="C42" s="23">
        <v>9069400</v>
      </c>
      <c r="D42" s="36">
        <v>9069400</v>
      </c>
      <c r="E42" s="37"/>
      <c r="F42" s="36">
        <v>3391596.79</v>
      </c>
      <c r="G42" s="37"/>
      <c r="H42" s="24">
        <f>F42/C42*100</f>
        <v>37.396043729463912</v>
      </c>
      <c r="I42" s="24">
        <f t="shared" si="1"/>
        <v>37.396043729463912</v>
      </c>
      <c r="J42" s="18">
        <v>3305.9</v>
      </c>
      <c r="K42" s="24">
        <f t="shared" si="2"/>
        <v>102.59223781723585</v>
      </c>
    </row>
    <row r="43" spans="1:11" ht="26.25" customHeight="1" x14ac:dyDescent="0.25">
      <c r="A43" s="8" t="s">
        <v>6</v>
      </c>
      <c r="B43" s="9" t="s">
        <v>4</v>
      </c>
      <c r="C43" s="23">
        <v>1080000</v>
      </c>
      <c r="D43" s="36">
        <v>1080000</v>
      </c>
      <c r="E43" s="37"/>
      <c r="F43" s="36">
        <v>415645.16</v>
      </c>
      <c r="G43" s="37"/>
      <c r="H43" s="24">
        <f t="shared" si="0"/>
        <v>38.485662962962962</v>
      </c>
      <c r="I43" s="24">
        <f t="shared" si="1"/>
        <v>38.485662962962962</v>
      </c>
      <c r="J43" s="18">
        <v>389.6</v>
      </c>
      <c r="K43" s="24">
        <f t="shared" si="2"/>
        <v>106.6851026694045</v>
      </c>
    </row>
    <row r="44" spans="1:11" ht="26.25" customHeight="1" x14ac:dyDescent="0.25">
      <c r="A44" s="8" t="s">
        <v>10</v>
      </c>
      <c r="B44" s="9" t="s">
        <v>8</v>
      </c>
      <c r="C44" s="23">
        <v>25215965.300000001</v>
      </c>
      <c r="D44" s="36">
        <v>25215965.300000001</v>
      </c>
      <c r="E44" s="37"/>
      <c r="F44" s="36">
        <v>13509173.34</v>
      </c>
      <c r="G44" s="37"/>
      <c r="H44" s="24">
        <f t="shared" si="0"/>
        <v>53.573889316860686</v>
      </c>
      <c r="I44" s="24">
        <f t="shared" si="1"/>
        <v>53.573889316860686</v>
      </c>
      <c r="J44" s="18">
        <v>22726.3</v>
      </c>
      <c r="K44" s="24">
        <f t="shared" si="2"/>
        <v>59.442906852413287</v>
      </c>
    </row>
    <row r="45" spans="1:11" ht="35.25" customHeight="1" x14ac:dyDescent="0.25">
      <c r="A45" s="5" t="s">
        <v>16</v>
      </c>
      <c r="B45" s="6" t="s">
        <v>14</v>
      </c>
      <c r="C45" s="25">
        <f>C46+C47+C48</f>
        <v>328979160</v>
      </c>
      <c r="D45" s="38">
        <f>D46+D47+D48</f>
        <v>328979160</v>
      </c>
      <c r="E45" s="39"/>
      <c r="F45" s="38">
        <f>F46+F47+F48</f>
        <v>87941300</v>
      </c>
      <c r="G45" s="39"/>
      <c r="H45" s="26">
        <f t="shared" si="0"/>
        <v>26.731571689829835</v>
      </c>
      <c r="I45" s="26">
        <f t="shared" si="1"/>
        <v>26.731571689829835</v>
      </c>
      <c r="J45" s="17">
        <f>SUM(J46:J48)</f>
        <v>73238.100000000006</v>
      </c>
      <c r="K45" s="26">
        <f t="shared" si="2"/>
        <v>120.07588946190575</v>
      </c>
    </row>
    <row r="46" spans="1:11" ht="27.75" customHeight="1" x14ac:dyDescent="0.25">
      <c r="A46" s="8" t="s">
        <v>22</v>
      </c>
      <c r="B46" s="9" t="s">
        <v>20</v>
      </c>
      <c r="C46" s="23">
        <v>85715420</v>
      </c>
      <c r="D46" s="36">
        <v>85715420</v>
      </c>
      <c r="E46" s="37"/>
      <c r="F46" s="36">
        <v>34516300</v>
      </c>
      <c r="G46" s="37"/>
      <c r="H46" s="24">
        <f t="shared" si="0"/>
        <v>40.268483780397972</v>
      </c>
      <c r="I46" s="24">
        <f t="shared" si="1"/>
        <v>40.268483780397972</v>
      </c>
      <c r="J46" s="18">
        <v>31259.200000000001</v>
      </c>
      <c r="K46" s="24">
        <f t="shared" si="2"/>
        <v>110.41965245431746</v>
      </c>
    </row>
    <row r="47" spans="1:11" ht="27.75" customHeight="1" x14ac:dyDescent="0.25">
      <c r="A47" s="8" t="s">
        <v>97</v>
      </c>
      <c r="B47" s="19" t="s">
        <v>98</v>
      </c>
      <c r="C47" s="23">
        <v>125235640</v>
      </c>
      <c r="D47" s="36">
        <v>125235640</v>
      </c>
      <c r="E47" s="37"/>
      <c r="F47" s="36">
        <v>0</v>
      </c>
      <c r="G47" s="37"/>
      <c r="H47" s="24">
        <f t="shared" si="0"/>
        <v>0</v>
      </c>
      <c r="I47" s="24">
        <f t="shared" si="1"/>
        <v>0</v>
      </c>
      <c r="J47" s="18">
        <v>0</v>
      </c>
      <c r="K47" s="24"/>
    </row>
    <row r="48" spans="1:11" ht="27.75" customHeight="1" x14ac:dyDescent="0.25">
      <c r="A48" s="8" t="s">
        <v>28</v>
      </c>
      <c r="B48" s="9" t="s">
        <v>26</v>
      </c>
      <c r="C48" s="23">
        <v>118028100</v>
      </c>
      <c r="D48" s="36">
        <v>118028100</v>
      </c>
      <c r="E48" s="37"/>
      <c r="F48" s="36">
        <v>53425000</v>
      </c>
      <c r="G48" s="37"/>
      <c r="H48" s="24">
        <f t="shared" si="0"/>
        <v>45.264644605818447</v>
      </c>
      <c r="I48" s="24">
        <f t="shared" si="1"/>
        <v>45.264644605818447</v>
      </c>
      <c r="J48" s="18">
        <v>41978.9</v>
      </c>
      <c r="K48" s="24">
        <f t="shared" si="2"/>
        <v>127.26631712598471</v>
      </c>
    </row>
    <row r="49" spans="1:11" ht="35.25" customHeight="1" x14ac:dyDescent="0.25">
      <c r="A49" s="5" t="s">
        <v>34</v>
      </c>
      <c r="B49" s="6" t="s">
        <v>32</v>
      </c>
      <c r="C49" s="25">
        <f>C50</f>
        <v>9000000</v>
      </c>
      <c r="D49" s="38">
        <v>9000000</v>
      </c>
      <c r="E49" s="39"/>
      <c r="F49" s="38">
        <f>F50</f>
        <v>2582705.0299999998</v>
      </c>
      <c r="G49" s="39"/>
      <c r="H49" s="26">
        <f t="shared" si="0"/>
        <v>28.696722555555553</v>
      </c>
      <c r="I49" s="26">
        <f t="shared" si="1"/>
        <v>28.696722555555553</v>
      </c>
      <c r="J49" s="17">
        <f>SUM(J50:J50)</f>
        <v>2722.2</v>
      </c>
      <c r="K49" s="24">
        <f t="shared" si="2"/>
        <v>94.87565314818896</v>
      </c>
    </row>
    <row r="50" spans="1:11" ht="24.75" customHeight="1" x14ac:dyDescent="0.25">
      <c r="A50" s="8" t="s">
        <v>37</v>
      </c>
      <c r="B50" s="9" t="s">
        <v>36</v>
      </c>
      <c r="C50" s="23">
        <v>9000000</v>
      </c>
      <c r="D50" s="36">
        <v>9000000</v>
      </c>
      <c r="E50" s="37"/>
      <c r="F50" s="36">
        <v>2582705.0299999998</v>
      </c>
      <c r="G50" s="37"/>
      <c r="H50" s="24">
        <f t="shared" si="0"/>
        <v>28.696722555555553</v>
      </c>
      <c r="I50" s="24">
        <f t="shared" si="1"/>
        <v>28.696722555555553</v>
      </c>
      <c r="J50" s="18">
        <v>2722.2</v>
      </c>
      <c r="K50" s="24">
        <f t="shared" si="2"/>
        <v>94.87565314818896</v>
      </c>
    </row>
    <row r="51" spans="1:11" ht="37.5" customHeight="1" x14ac:dyDescent="0.25">
      <c r="A51" s="5" t="s">
        <v>43</v>
      </c>
      <c r="B51" s="6" t="s">
        <v>42</v>
      </c>
      <c r="C51" s="25">
        <f>C52</f>
        <v>877600</v>
      </c>
      <c r="D51" s="38">
        <v>877600</v>
      </c>
      <c r="E51" s="39"/>
      <c r="F51" s="38">
        <v>0</v>
      </c>
      <c r="G51" s="39"/>
      <c r="H51" s="26">
        <f t="shared" si="0"/>
        <v>0</v>
      </c>
      <c r="I51" s="26">
        <f t="shared" si="1"/>
        <v>0</v>
      </c>
      <c r="J51" s="15">
        <f t="shared" ref="J51" si="4">SUM(J52)</f>
        <v>0</v>
      </c>
      <c r="K51" s="24"/>
    </row>
    <row r="52" spans="1:11" ht="30.75" customHeight="1" thickBot="1" x14ac:dyDescent="0.3">
      <c r="A52" s="8" t="s">
        <v>48</v>
      </c>
      <c r="B52" s="9" t="s">
        <v>46</v>
      </c>
      <c r="C52" s="23">
        <v>877600</v>
      </c>
      <c r="D52" s="36">
        <v>877600</v>
      </c>
      <c r="E52" s="37"/>
      <c r="F52" s="36">
        <v>0</v>
      </c>
      <c r="G52" s="37"/>
      <c r="H52" s="24">
        <f t="shared" si="0"/>
        <v>0</v>
      </c>
      <c r="I52" s="24">
        <f t="shared" si="1"/>
        <v>0</v>
      </c>
      <c r="J52" s="16">
        <v>0</v>
      </c>
      <c r="K52" s="24"/>
    </row>
    <row r="53" spans="1:11" ht="39" customHeight="1" thickBot="1" x14ac:dyDescent="0.3">
      <c r="A53" s="10"/>
      <c r="B53" s="11" t="s">
        <v>90</v>
      </c>
      <c r="C53" s="27">
        <f>C6+C14+C17+C20+C26+C31+C33+C39+C41+C45+C49+C51</f>
        <v>3834377187.8999996</v>
      </c>
      <c r="D53" s="38">
        <f>D6+D14+D17+D20+D26+D31+D33+D39+D41+D45+D49+D51</f>
        <v>3834377187.8000002</v>
      </c>
      <c r="E53" s="39"/>
      <c r="F53" s="38">
        <f>F6+F14+F17+F20+F26+F31+F33+F39+F41+F45+F49+F51</f>
        <v>1394925880.2</v>
      </c>
      <c r="G53" s="39"/>
      <c r="H53" s="26">
        <f>F53/C53*100</f>
        <v>36.379464300015016</v>
      </c>
      <c r="I53" s="26">
        <f>F53/D53*100</f>
        <v>36.379464300963782</v>
      </c>
      <c r="J53" s="17">
        <f>J6+J14+J17+J20+J26+J31+J33+J39+J41+J45+J49+J51</f>
        <v>1282719.0100000002</v>
      </c>
      <c r="K53" s="26">
        <f>F53/J53/10</f>
        <v>108.74757989280909</v>
      </c>
    </row>
    <row r="54" spans="1:11" s="3" customFormat="1" x14ac:dyDescent="0.25">
      <c r="C54" s="4"/>
      <c r="D54" s="4"/>
      <c r="E54" s="4"/>
      <c r="F54" s="4"/>
      <c r="G54" s="4"/>
      <c r="J54" s="4"/>
    </row>
  </sheetData>
  <mergeCells count="101">
    <mergeCell ref="D52:E52"/>
    <mergeCell ref="F52:G52"/>
    <mergeCell ref="D53:E53"/>
    <mergeCell ref="F53:G53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A1:K1"/>
    <mergeCell ref="A2:K2"/>
    <mergeCell ref="B3:H3"/>
    <mergeCell ref="D5:E5"/>
    <mergeCell ref="F5:G5"/>
    <mergeCell ref="D6:E6"/>
    <mergeCell ref="F6:G6"/>
    <mergeCell ref="D10:E10"/>
    <mergeCell ref="F10:G10"/>
  </mergeCells>
  <pageMargins left="0.51181102362204722" right="0.31496062992125984" top="0.59055118110236227" bottom="0.59055118110236227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2025-07-09T08:50:29Z</cp:lastPrinted>
  <dcterms:created xsi:type="dcterms:W3CDTF">2021-04-12T14:52:46Z</dcterms:created>
  <dcterms:modified xsi:type="dcterms:W3CDTF">2025-07-10T11:11:50Z</dcterms:modified>
</cp:coreProperties>
</file>