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345" tabRatio="671" activeTab="0"/>
  </bookViews>
  <sheets>
    <sheet name="прил.2" sheetId="1" r:id="rId1"/>
    <sheet name="прил.3" sheetId="2" r:id="rId2"/>
    <sheet name="прил.4" sheetId="3" r:id="rId3"/>
  </sheets>
  <externalReferences>
    <externalReference r:id="rId6"/>
  </externalReferences>
  <definedNames>
    <definedName name="bold_col_number">'[1]прил.10'!#REF!</definedName>
    <definedName name="Colspan">'[1]прил.10'!#REF!</definedName>
    <definedName name="first_table_col">'[1]прил.10'!#REF!</definedName>
    <definedName name="first_table_row1">'[1]прил.10'!#REF!</definedName>
    <definedName name="first_table_row2">'[1]прил.10'!#REF!</definedName>
    <definedName name="max_col_razn">'[1]прил.10'!#REF!</definedName>
    <definedName name="nc">'[1]прил.10'!#REF!</definedName>
    <definedName name="need_bold_rows">'[1]прил.10'!#REF!</definedName>
    <definedName name="need_build_down">'[1]прил.10'!#REF!</definedName>
    <definedName name="need_colspan">'[1]прил.10'!#REF!</definedName>
    <definedName name="need_control_sum">'[1]прил.10'!#REF!</definedName>
    <definedName name="page_to_sheet_br">'[1]прил.10'!#REF!</definedName>
    <definedName name="razn_down_rows">'[1]прил.10'!#REF!</definedName>
    <definedName name="rows_to_delete">'[1]прил.10'!#REF!</definedName>
    <definedName name="rows_to_last">'[1]прил.10'!#REF!</definedName>
    <definedName name="Signature_in_razn">'[1]прил.10'!#REF!</definedName>
    <definedName name="_xlnm.Print_Titles" localSheetId="0">'прил.2'!$9:$9</definedName>
    <definedName name="_xlnm.Print_Titles" localSheetId="1">'прил.3'!$10:$10</definedName>
    <definedName name="_xlnm.Print_Titles" localSheetId="2">'прил.4'!$12:$12</definedName>
  </definedNames>
  <calcPr fullCalcOnLoad="1"/>
</workbook>
</file>

<file path=xl/sharedStrings.xml><?xml version="1.0" encoding="utf-8"?>
<sst xmlns="http://schemas.openxmlformats.org/spreadsheetml/2006/main" count="1831" uniqueCount="275">
  <si>
    <t>Наименование</t>
  </si>
  <si>
    <t>Код</t>
  </si>
  <si>
    <t>ОТДЕЛ ОБРАЗОВАНИЯ АДМИНИСТРАЦИИ г. ФРЯЗИНО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</si>
  <si>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</si>
  <si>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</si>
  <si>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</si>
  <si>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</si>
  <si>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</si>
  <si>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</si>
  <si>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Переподготовка и повышение квалификации</t>
  </si>
  <si>
    <t>Здравоохранение и физическая культура</t>
  </si>
  <si>
    <t>Здравоохранение</t>
  </si>
  <si>
    <t>Обслуживание государственного и муниципального долга</t>
  </si>
  <si>
    <t>Резервные фонды</t>
  </si>
  <si>
    <t>Проведение выборов и референдумов</t>
  </si>
  <si>
    <t>Музеи и постоянные выставки</t>
  </si>
  <si>
    <t>Библиотеки</t>
  </si>
  <si>
    <t>Социальная политика</t>
  </si>
  <si>
    <t>Жилищно-коммунальное хозяйство</t>
  </si>
  <si>
    <t>Жилищное хозяйство</t>
  </si>
  <si>
    <t>Коммунальное хозяйство</t>
  </si>
  <si>
    <t>Органы внутренних дел</t>
  </si>
  <si>
    <t>МИЛИЦИЯ ОБЩЕСТВЕННОЙ БЕЗОПАСНОСТИ (ОВД г. Фрязино)</t>
  </si>
  <si>
    <t>Поликлиники, амбулатории, диагностические центры</t>
  </si>
  <si>
    <t>ИТОГО:</t>
  </si>
  <si>
    <t>01</t>
  </si>
  <si>
    <t>06</t>
  </si>
  <si>
    <t>027</t>
  </si>
  <si>
    <t>14</t>
  </si>
  <si>
    <t>02</t>
  </si>
  <si>
    <t>05</t>
  </si>
  <si>
    <t>07</t>
  </si>
  <si>
    <t>Расходы за счет доходов от предпринимательской и иной приносящей доход деятельности</t>
  </si>
  <si>
    <t>03</t>
  </si>
  <si>
    <t>09</t>
  </si>
  <si>
    <t>04</t>
  </si>
  <si>
    <t>15</t>
  </si>
  <si>
    <t>Раздел, подраздел</t>
  </si>
  <si>
    <t>08</t>
  </si>
  <si>
    <t>12</t>
  </si>
  <si>
    <t>Раз-</t>
  </si>
  <si>
    <t>дел</t>
  </si>
  <si>
    <t>Под-</t>
  </si>
  <si>
    <t>раз-</t>
  </si>
  <si>
    <t>статья</t>
  </si>
  <si>
    <t>Вид</t>
  </si>
  <si>
    <t>расхо-</t>
  </si>
  <si>
    <t>дов</t>
  </si>
  <si>
    <t>2</t>
  </si>
  <si>
    <t>3</t>
  </si>
  <si>
    <t>4</t>
  </si>
  <si>
    <t>5</t>
  </si>
  <si>
    <t>6</t>
  </si>
  <si>
    <t>Учебные заведения и курсы по переподготовке кадров</t>
  </si>
  <si>
    <t>10</t>
  </si>
  <si>
    <t>в том числе:</t>
  </si>
  <si>
    <t>Культура, искусство и кинематография</t>
  </si>
  <si>
    <t>капитальные расходы</t>
  </si>
  <si>
    <t>/тыс. руб./</t>
  </si>
  <si>
    <t>13</t>
  </si>
  <si>
    <t>11</t>
  </si>
  <si>
    <t>АДМИНИСТРАЦИЯ г.ФРЯЗИНО</t>
  </si>
  <si>
    <t>КОМИТЕТ ПО УПРАВЛЕНИЮ ИМУЩЕСТВОМ И ЖИЛИЩНЫМ ВОПРОСАМ АДМИНИСТРАЦИИ г. ФРЯЗИНО</t>
  </si>
  <si>
    <t>/тыс.руб./</t>
  </si>
  <si>
    <t>Муниципальное учреждение здравоохранения «ЦЕНТРАЛЬНАЯ ГОРОДСКАЯ БОЛЬНИЦА им. М.В. ГОЛЬЦА»</t>
  </si>
  <si>
    <t>Муниципальное унитарное предприятие «ГОРОДСКОЕ ЖИЛИЩНОЕ УПРАВЛЕНИЕ»</t>
  </si>
  <si>
    <t>Муниципальное унитарное предприятие «ПРОИЗВОДСТВЕННОЕ ОБЪЕДИНЕНИЕ «ГОРОДСКОЕ ХОЗЯЙСТВО»</t>
  </si>
  <si>
    <t>Муниципальное учреждение здравоохранения «СТОМАТОЛОГИЧЕСКАЯ ПОЛИКЛИНИКА»</t>
  </si>
  <si>
    <t>Муниципальное учреждение дополнительного образования детей "ДЕТСКО-ЮНОШЕСКАЯ СПОРТИВНАЯ ШКОЛА "ОЛИМП"</t>
  </si>
  <si>
    <t>Муниципальное унитарное предприятие «ЭЛЕКТРОСЕТЬ»</t>
  </si>
  <si>
    <t>Мероприятия по гражданской обороне</t>
  </si>
  <si>
    <t>Муниципальное учреждение "КОМИТЕТ ПО ФИЗИЧЕСКОЙ КУЛЬТУРЕ И СПОРТУ г.ФРЯЗИНО"</t>
  </si>
  <si>
    <t>Фонд софинансирования социальных расходов</t>
  </si>
  <si>
    <t>4230000</t>
  </si>
  <si>
    <t>327</t>
  </si>
  <si>
    <t>Обеспечение деятельности подведомственных учреждений</t>
  </si>
  <si>
    <t>Здравоохранение и спорт</t>
  </si>
  <si>
    <t>4710000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</si>
  <si>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</si>
  <si>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</si>
  <si>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</t>
  </si>
  <si>
    <t>0010000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</si>
  <si>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</si>
  <si>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</si>
  <si>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2020000</t>
  </si>
  <si>
    <t>253</t>
  </si>
  <si>
    <t>Обеспечение функционирования органов в сфере национальной безопасности и правоохранительной деятельности</t>
  </si>
  <si>
    <t>3500000</t>
  </si>
  <si>
    <t>Поддержка жилищного хозяйства</t>
  </si>
  <si>
    <t>197</t>
  </si>
  <si>
    <t>Поддержка коммунального хозяйства</t>
  </si>
  <si>
    <t>3510000</t>
  </si>
  <si>
    <t>412</t>
  </si>
  <si>
    <t>Мероприятия по благоустройству городских и сельских поселений</t>
  </si>
  <si>
    <t>Спорт и 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</si>
  <si>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</si>
  <si>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</si>
  <si>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</si>
  <si>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455</t>
  </si>
  <si>
    <t>Больницы, клиники, госпитали, медико-санитарные части</t>
  </si>
  <si>
    <t>4700000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</si>
  <si>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</si>
  <si>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</si>
  <si>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</si>
  <si>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</si>
  <si>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4410000</t>
  </si>
  <si>
    <t>4420000</t>
  </si>
  <si>
    <t>Другие вопросы в области культуры, кинематографии, средств массовой информации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</si>
  <si>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</si>
  <si>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</si>
  <si>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</si>
  <si>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</si>
  <si>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Обеспечение проведения выборов и референдумов</t>
  </si>
  <si>
    <t>Поведение выборов в законодательные (представительные) органы власти местного самоуправления</t>
  </si>
  <si>
    <t>0200000</t>
  </si>
  <si>
    <t>097</t>
  </si>
  <si>
    <t>0700000</t>
  </si>
  <si>
    <t>184</t>
  </si>
  <si>
    <t>Охрана окружающей среды</t>
  </si>
  <si>
    <t>Природоохранные мероприятия</t>
  </si>
  <si>
    <t>443</t>
  </si>
  <si>
    <t>Национальная экономика</t>
  </si>
  <si>
    <t>Информатика</t>
  </si>
  <si>
    <t>Связь и информатика</t>
  </si>
  <si>
    <t>3300000</t>
  </si>
  <si>
    <t>381</t>
  </si>
  <si>
    <t>Информационные технологии и связь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</si>
  <si>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</si>
  <si>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</si>
  <si>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Подготовка населения и организаций к действиям в чрезвычайной ситуации в мирное и военное время</t>
  </si>
  <si>
    <t>261</t>
  </si>
  <si>
    <t>Мероприятия в сфере культуры, кинематографии и средств массовой информации</t>
  </si>
  <si>
    <t>4500000</t>
  </si>
  <si>
    <t>453</t>
  </si>
  <si>
    <t>Государственная поддержка в сфере культуры, кинематографии и средств массовой информации</t>
  </si>
  <si>
    <t>4200000</t>
  </si>
  <si>
    <t>4210000</t>
  </si>
  <si>
    <t>Обеспечение деятельности подведомственных учреждений (за счет средств областного бюджета)</t>
  </si>
  <si>
    <t>4290000</t>
  </si>
  <si>
    <t>Переподготовка и повышение квалификации кадров</t>
  </si>
  <si>
    <t>450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</si>
  <si>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</si>
  <si>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</si>
  <si>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</si>
  <si>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</si>
  <si>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</si>
  <si>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</si>
  <si>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</si>
  <si>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</si>
  <si>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</si>
  <si>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</si>
  <si>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5110000</t>
  </si>
  <si>
    <t>Другие вопросы в области жилищно-коммунального хозяйства</t>
  </si>
  <si>
    <t>5150000</t>
  </si>
  <si>
    <t>Мероприятия в области жилищного хозяйства по строительству, реконструкции, приобретениею жилых домов</t>
  </si>
  <si>
    <t>410</t>
  </si>
  <si>
    <t>Социальное обслуживание населения</t>
  </si>
  <si>
    <t>5060000</t>
  </si>
  <si>
    <t>Учредения социального обслуживания населения</t>
  </si>
  <si>
    <t>Организационно-воспитательная работа с молодежью</t>
  </si>
  <si>
    <t>4310000</t>
  </si>
  <si>
    <t>Функционирование законодательных (представительных) органов государственной власти и местного свмоуправления</t>
  </si>
  <si>
    <t>Члены законодательной (представительной) власти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</si>
  <si>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</si>
  <si>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Центральный аппарат</t>
  </si>
  <si>
    <t>005</t>
  </si>
  <si>
    <t>Целевая</t>
  </si>
  <si>
    <t>Расходы городского бюджета, распределяемые по ведомственной классификации (структуре) расходов, в процессе исполнения городского бюджета в соответствующем финансовом году</t>
  </si>
  <si>
    <t>Резервный фонд Главы города на предупреждение и ликвидацию чрезвычайных ситуаций и последствий стихийных бедствий</t>
  </si>
  <si>
    <t>Резервные фонды органов местного самоуправления</t>
  </si>
  <si>
    <t>Резервный фонд Главы города на непредвиденные расходы</t>
  </si>
  <si>
    <t>ВСЕГО РАСХОДОВ:</t>
  </si>
  <si>
    <t>Другие вопросы в области национальной безопасности и правоохранительной деятельности</t>
  </si>
  <si>
    <t>411</t>
  </si>
  <si>
    <t>Другие вопросы в области охраны окружающей среды</t>
  </si>
  <si>
    <t>Мероприятия в области жилищного хозяйства по строительству, реконструкции и приобретению жилых домов</t>
  </si>
  <si>
    <t>Мероприятия в области коммунального хозяйства по развитию, реконструкции и замене инженерных сетей</t>
  </si>
  <si>
    <t>Муниципальное учреждение "Центр социального обслуживания граждан пожилого возраста и инвалидов"</t>
  </si>
  <si>
    <t>Муниципальное учреждение "ОТДЕЛ КУЛЬТУРЫ г.ФРЯЗИНО"</t>
  </si>
  <si>
    <t>Исполнено</t>
  </si>
  <si>
    <t>исполнено</t>
  </si>
  <si>
    <t>Муниципальное унитарное предприятие "ТЕПЛОСЕТЬ"</t>
  </si>
  <si>
    <t>Субсидии</t>
  </si>
  <si>
    <t>Муниципальное унитарное предприятие "ВОДОКАНАЛ"</t>
  </si>
  <si>
    <t>16</t>
  </si>
  <si>
    <t>Федеральное государственное унитарное предприятие "Жилищно-эксплуатационное управление Института радиотехники и электроники РАН"</t>
  </si>
  <si>
    <t>17</t>
  </si>
  <si>
    <t>5170000</t>
  </si>
  <si>
    <t>Дотации и субвенции</t>
  </si>
  <si>
    <t>508</t>
  </si>
  <si>
    <t>Другие вопросы в области здравоохранения и спорта</t>
  </si>
  <si>
    <t>по разделам и подразделам функциональной классификации расходов бюджетов Российской Федерации.</t>
  </si>
  <si>
    <t>4350000</t>
  </si>
  <si>
    <t>Учреждения, обеспечивающие предоставление услуг в сфере образования</t>
  </si>
  <si>
    <t>755</t>
  </si>
  <si>
    <t>Другие пособия и компенсации</t>
  </si>
  <si>
    <t>4690000</t>
  </si>
  <si>
    <t>Учреждения, обеспечивающие предоставление услуг в сфере здравоохранения</t>
  </si>
  <si>
    <t>026</t>
  </si>
  <si>
    <t>Глава законодательной (представительной) власти местного самоуправления</t>
  </si>
  <si>
    <t>042</t>
  </si>
  <si>
    <t>Глава испольнительной власти местного самоуправления</t>
  </si>
  <si>
    <t>1020000</t>
  </si>
  <si>
    <t>214</t>
  </si>
  <si>
    <t>Строительство объектов общегражданского назначения</t>
  </si>
  <si>
    <t>Непрограммные инвестиции в основные фонды</t>
  </si>
  <si>
    <t>2470000</t>
  </si>
  <si>
    <t>216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</si>
  <si>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</si>
  <si>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4120000</t>
  </si>
  <si>
    <t>Реализация государственых функций в области охраны окружающей среды</t>
  </si>
  <si>
    <t>4100000</t>
  </si>
  <si>
    <t>Охрана растительных и животных видов и среды их обитания</t>
  </si>
  <si>
    <t>Состояние окружающей среды и природопользования</t>
  </si>
  <si>
    <t>Периодическая печать и издательства</t>
  </si>
  <si>
    <t>4900000</t>
  </si>
  <si>
    <t>714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</si>
  <si>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</si>
  <si>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</si>
  <si>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</si>
  <si>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239</t>
  </si>
  <si>
    <t>Военный персонал и сотрудники правоохранительных органов, имеющие специальные звания</t>
  </si>
  <si>
    <t>240</t>
  </si>
  <si>
    <t>Гражданский персонал</t>
  </si>
  <si>
    <t>472</t>
  </si>
  <si>
    <t>Пособия и компенсации военнослужащим, приравненным к ним лицам, а также уволенным из их числа</t>
  </si>
  <si>
    <t>Муниципальное унитарное предприятие "ИНФОРМАЦИОННО-ТЕЛЕКОММУНИКАЦИОННЫЙ ЦЕНТР г.ФРЯЗИНО"</t>
  </si>
  <si>
    <t>5050000</t>
  </si>
  <si>
    <t>483</t>
  </si>
  <si>
    <t>Другие вопросы в области социальной политики</t>
  </si>
  <si>
    <t>Меры социальной поддержки граждан</t>
  </si>
  <si>
    <t>Оказание социальной помощи</t>
  </si>
  <si>
    <t xml:space="preserve"> </t>
  </si>
  <si>
    <t>4240000</t>
  </si>
  <si>
    <t>Детские дома</t>
  </si>
  <si>
    <t>Выполнение других обязательств государства (фонд "Правопорядок")</t>
  </si>
  <si>
    <t>Мероприятия в области жилищного хозяйства по строительству, реконструкции, приобретениею жилых домов (резервный фонд Главы города)</t>
  </si>
  <si>
    <t>Мероприятия по благоустройству городских и сельских поселений (фонд "Благоустройство г.Фрязино")</t>
  </si>
  <si>
    <t>Обеспечение деятельности подведомственных учреждений (расходы за счет доходов от предпринимательской и иной приносящей доход деятельности)</t>
  </si>
  <si>
    <t>Мероприятия в области жилищного хозяйства по строительству, реконструкции и приобретению жилых домов (инвестиционный фонд)</t>
  </si>
  <si>
    <t>Мероприятия в области коммунального хозяйства по развитию, реконструкции и замене инженерных сетей (инвестиционный фонд)</t>
  </si>
  <si>
    <t>Мероприятия в области здравоохранения, спорта и физической культуры, туризма (программа развития г.Фрязино как наукограда РФ за счет средств областного бюджета)</t>
  </si>
  <si>
    <t>Обеспечение деятельности подведомственных учреждений (программа развития г.Фрязино как наукограда РФ за счет средств областного бюджета)</t>
  </si>
  <si>
    <t>Субвенции для финансирования дополнительных расходов наукоградов Российской Федерации (программа развития г.Фрязино как наукограда РФ за счет средств федерального бюджета)</t>
  </si>
  <si>
    <t>Охрана окружающей среды (экологический фонд)</t>
  </si>
  <si>
    <t>Мероприятия в области коммунального хозяйства по развитию, реконструкции и замене инженерных сетей (программа развития г.Фрязино как наукограда РФ за счет средств областного бюджета)</t>
  </si>
  <si>
    <t>Мероприятия в области жилищного хозяйства по строительству, реконструкции и приобретению жилых домов (программа развития г.Фрязино как наукограда РФ за счет средств областного бюджета)</t>
  </si>
  <si>
    <t>3400000</t>
  </si>
  <si>
    <t>4820000</t>
  </si>
  <si>
    <t>Назначено</t>
  </si>
  <si>
    <t>Процент</t>
  </si>
  <si>
    <t>исполнения</t>
  </si>
  <si>
    <t>назначено</t>
  </si>
  <si>
    <t>текущие расходы</t>
  </si>
  <si>
    <t>Центры спортивной подготовки (сборные команды)</t>
  </si>
  <si>
    <t>Обеспечение деятельности подведомственных учреждений (программа развития г.Фрязино как наукограда РФ за счет остатка средств федерального бюджета на 01.01.2005)</t>
  </si>
  <si>
    <t>Мероприятия по благоустройству городских и сельских поселений (программа развития г.Фрязино как наукограда РФ за счет остатка средств федерального бюджета на 01.01.2005)</t>
  </si>
  <si>
    <t>Мероприятия в области коммунального хозяйства по развитию, реконструкции и замене инженерных сетей (программа развития г.Фрязино как наукограда РФ за счет остатка средств федерального бюджета на 01.01.2005)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</si>
  <si>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</si>
  <si>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</si>
  <si>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Выполнение других обязательств государства (программа развития г.Фрязино как наукограда РФ за счет остатка средств федерального бюджета на 01.01.2005)</t>
  </si>
  <si>
    <t>Оказание социальной помощи (резервный фонд Главы города на предупреждение и ликвидацию последствий чрезвычайных ситуаций и стихийных бедствий))</t>
  </si>
  <si>
    <t>Оказание социальной помощи (резервный фонд Главы города на непредвиденные расходы)</t>
  </si>
  <si>
    <t>Центральный аппарат (резервный фонд Главы города на непредвиденные расходы)</t>
  </si>
  <si>
    <t>Мероприятия в области жилищного хозяйства по строительству, реконструкции, приобретениею жилых домов (резервный фонд Главы города на непредвиденные расходы)</t>
  </si>
  <si>
    <t>Возврат неиспользованных субвенций из областного бюджета</t>
  </si>
  <si>
    <t>Оказание социальной помощи (резервный фонд Главы города на предупреждение и ликвидацию последствий чрезвычайных ситуаций и стихийных бедствий)</t>
  </si>
  <si>
    <t>ВСЕГО:</t>
  </si>
  <si>
    <t>Приложение 2</t>
  </si>
  <si>
    <t>Приложение 3</t>
  </si>
  <si>
    <t>Приложение 4</t>
  </si>
  <si>
    <t>Исполнение  городского бюджета  за 2005 год по разделам,подразделам, целевым статьям и видам расходов функциональной классификации расходов бюджетов Российской Федерации</t>
  </si>
  <si>
    <t>к отчету об исполнении бюджета города Фрязино за 2005 год</t>
  </si>
  <si>
    <t xml:space="preserve">Исполнение  городского бюджета за 2005 год по ведомственной структуре расходов </t>
  </si>
  <si>
    <t>Исполнение  текущих и капитальных расходов городского бюджета за 2005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</si>
</sst>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&quot;р.&quot;"/>
    <numFmt numFmtId="186" formatCode="#,##0.0"/>
    <numFmt numFmtId="187" formatCode="0.0000000"/>
    <numFmt numFmtId="188" formatCode="#,##0.00;\-#,##0.00;;"/>
    <numFmt numFmtId="189" formatCode="###,###,###,###,##0.00;;0.00"/>
    <numFmt numFmtId="190" formatCode="###,###,###,###,##0.00;;#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</numFmts>
  <fonts count="4">
    <font>
      <sz val="10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49" fontId="0" fillId="0" borderId="7" xfId="0" applyNumberFormat="1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7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Percent" xfId="17"/>
    <cellStyle name="Тысячи [0]_март" xfId="18"/>
    <cellStyle name="Тысячи_март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showGridLines="0" tabSelected="1" workbookViewId="0" topLeftCell="C1">
      <selection activeCell="F2" sqref="F2"/>
    </sheetView>
  </sheetViews>
  <sheetFormatPr defaultColWidth="9.00390625" defaultRowHeight="12.75"/>
  <cols>
    <col min="1" max="1" width="70.00390625" style="0" customWidth="1"/>
    <col min="2" max="2" width="7.50390625" style="2" customWidth="1"/>
    <col min="3" max="3" width="8.00390625" style="2" customWidth="1"/>
    <col min="4" max="5" width="9.375" style="2" customWidth="1"/>
    <col min="6" max="6" width="13.00390625" style="0" customWidth="1"/>
    <col min="7" max="7" width="12.375" style="0" customWidth="1"/>
    <col min="8" max="8" width="12.625" style="0" customWidth="1"/>
  </cols>
  <sheetData>
    <row r="1" ht="12.75">
      <c r="H1" s="46" t="s">
        <v>268</v>
      </c>
    </row>
    <row r="2" ht="11.25" customHeight="1">
      <c r="H2" s="46" t="s">
        <v>272</v>
      </c>
    </row>
    <row r="3" spans="1:8" ht="46.5" customHeight="1">
      <c r="A3" s="59" t="s">
        <v>271</v>
      </c>
      <c r="B3" s="59"/>
      <c r="C3" s="59"/>
      <c r="D3" s="59"/>
      <c r="E3" s="59"/>
      <c r="F3" s="59"/>
      <c r="G3" s="59"/>
      <c r="H3" s="59"/>
    </row>
    <row r="4" spans="1:5" ht="15.75">
      <c r="A4" s="58"/>
      <c r="B4" s="58"/>
      <c r="C4" s="58"/>
      <c r="D4" s="58"/>
      <c r="E4" s="58"/>
    </row>
    <row r="5" ht="12.75">
      <c r="G5" s="2" t="s">
        <v>58</v>
      </c>
    </row>
    <row r="6" spans="1:8" ht="12.75">
      <c r="A6" s="29" t="s">
        <v>0</v>
      </c>
      <c r="B6" s="9" t="s">
        <v>40</v>
      </c>
      <c r="C6" s="9" t="s">
        <v>42</v>
      </c>
      <c r="D6" s="9" t="s">
        <v>166</v>
      </c>
      <c r="E6" s="9" t="s">
        <v>45</v>
      </c>
      <c r="F6" s="12" t="s">
        <v>249</v>
      </c>
      <c r="G6" s="12" t="s">
        <v>179</v>
      </c>
      <c r="H6" s="14" t="s">
        <v>250</v>
      </c>
    </row>
    <row r="7" spans="1:8" ht="12.75">
      <c r="A7" s="30"/>
      <c r="B7" s="10" t="s">
        <v>41</v>
      </c>
      <c r="C7" s="10" t="s">
        <v>43</v>
      </c>
      <c r="D7" s="10" t="s">
        <v>44</v>
      </c>
      <c r="E7" s="10" t="s">
        <v>46</v>
      </c>
      <c r="F7" s="47"/>
      <c r="G7" s="47"/>
      <c r="H7" s="15" t="s">
        <v>251</v>
      </c>
    </row>
    <row r="8" spans="1:8" ht="12.75">
      <c r="A8" s="31"/>
      <c r="B8" s="11"/>
      <c r="C8" s="11" t="s">
        <v>41</v>
      </c>
      <c r="D8" s="11"/>
      <c r="E8" s="11" t="s">
        <v>47</v>
      </c>
      <c r="F8" s="13"/>
      <c r="G8" s="13"/>
      <c r="H8" s="16"/>
    </row>
    <row r="9" spans="1:8" s="32" customFormat="1" ht="12.75">
      <c r="A9" s="20">
        <v>1</v>
      </c>
      <c r="B9" s="18" t="s">
        <v>48</v>
      </c>
      <c r="C9" s="18" t="s">
        <v>49</v>
      </c>
      <c r="D9" s="18" t="s">
        <v>50</v>
      </c>
      <c r="E9" s="18" t="s">
        <v>51</v>
      </c>
      <c r="F9" s="20">
        <v>7</v>
      </c>
      <c r="G9" s="20">
        <v>8</v>
      </c>
      <c r="H9" s="20">
        <v>10</v>
      </c>
    </row>
    <row r="10" spans="1:8" s="1" customFormat="1" ht="12.75">
      <c r="A10" s="28" t="s">
        <v>78</v>
      </c>
      <c r="B10" s="22" t="s">
        <v>25</v>
      </c>
      <c r="C10" s="22"/>
      <c r="D10" s="22"/>
      <c r="E10" s="22"/>
      <c r="F10" s="24">
        <f>F11+F15+F20+F23+F26+F29</f>
        <v>66314.4</v>
      </c>
      <c r="G10" s="24">
        <f>G11+G15+G20+G23+G26+G29</f>
        <v>45195</v>
      </c>
      <c r="H10" s="24">
        <f>G10/F10*100</f>
        <v>68.15261843581484</v>
      </c>
    </row>
    <row r="11" spans="1:8" ht="25.5">
      <c r="A11" s="26" t="s">
        <v>161</v>
      </c>
      <c r="B11" s="18" t="s">
        <v>25</v>
      </c>
      <c r="C11" s="18" t="s">
        <v>33</v>
      </c>
      <c r="D11" s="18"/>
      <c r="E11" s="18"/>
      <c r="F11" s="25">
        <f>F12</f>
        <v>1419.7</v>
      </c>
      <c r="G11" s="25">
        <f>G12</f>
        <v>1419.3</v>
      </c>
      <c r="H11" s="35">
        <f>G11/F11*100</f>
        <v>99.97182503345776</v>
      </c>
    </row>
    <row r="12" spans="1:8" ht="12.75">
      <c r="A12" s="17" t="s">
        <v>80</v>
      </c>
      <c r="B12" s="18" t="s">
        <v>25</v>
      </c>
      <c r="C12" s="18" t="s">
        <v>33</v>
      </c>
      <c r="D12" s="18" t="s">
        <v>81</v>
      </c>
      <c r="E12" s="18"/>
      <c r="F12" s="25">
        <f>SUM(F13:F14)</f>
        <v>1419.7</v>
      </c>
      <c r="G12" s="25">
        <f>SUM(G13:G14)</f>
        <v>1419.3</v>
      </c>
      <c r="H12" s="35">
        <f aca="true" t="shared" si="0" ref="H12:H96">G12/F12*100</f>
        <v>99.97182503345776</v>
      </c>
    </row>
    <row r="13" spans="1:8" ht="25.5">
      <c r="A13" s="26" t="s">
        <v>199</v>
      </c>
      <c r="B13" s="18" t="s">
        <v>25</v>
      </c>
      <c r="C13" s="18" t="s">
        <v>33</v>
      </c>
      <c r="D13" s="18" t="s">
        <v>81</v>
      </c>
      <c r="E13" s="18" t="s">
        <v>198</v>
      </c>
      <c r="F13" s="25">
        <f>'прил.3'!G58</f>
        <v>456.1</v>
      </c>
      <c r="G13" s="25">
        <f>'прил.3'!H58</f>
        <v>455.9</v>
      </c>
      <c r="H13" s="35">
        <f>G13/F13*100</f>
        <v>99.95614996711247</v>
      </c>
    </row>
    <row r="14" spans="1:8" ht="25.5">
      <c r="A14" s="26" t="s">
        <v>162</v>
      </c>
      <c r="B14" s="18" t="s">
        <v>25</v>
      </c>
      <c r="C14" s="18" t="s">
        <v>33</v>
      </c>
      <c r="D14" s="18" t="s">
        <v>81</v>
      </c>
      <c r="E14" s="18" t="s">
        <v>27</v>
      </c>
      <c r="F14" s="25">
        <f>'прил.3'!G59</f>
        <v>963.6</v>
      </c>
      <c r="G14" s="25">
        <f>'прил.3'!H59</f>
        <v>963.4</v>
      </c>
      <c r="H14" s="35">
        <f t="shared" si="0"/>
        <v>99.97924449979244</v>
      </c>
    </row>
    <row r="15" spans="1:8" ht="25.5">
      <c r="A15" s="26" t="s">
        <v>163</v>
      </c>
      <c r="B15" s="18" t="s">
        <v>25</v>
      </c>
      <c r="C15" s="18" t="s">
        <v>35</v>
      </c>
      <c r="D15" s="18"/>
      <c r="E15" s="18"/>
      <c r="F15" s="25">
        <f>F16</f>
        <v>28986</v>
      </c>
      <c r="G15" s="25">
        <f>G16</f>
        <v>27682.9</v>
      </c>
      <c r="H15" s="35">
        <f t="shared" si="0"/>
        <v>95.50438142551577</v>
      </c>
    </row>
    <row r="16" spans="1:8" ht="12.75">
      <c r="A16" s="17" t="s">
        <v>80</v>
      </c>
      <c r="B16" s="18" t="s">
        <v>25</v>
      </c>
      <c r="C16" s="18" t="s">
        <v>35</v>
      </c>
      <c r="D16" s="18" t="s">
        <v>81</v>
      </c>
      <c r="E16" s="18"/>
      <c r="F16" s="25">
        <f>SUM(F17:F19)</f>
        <v>28986</v>
      </c>
      <c r="G16" s="25">
        <f>SUM(G17:G19)</f>
        <v>27682.9</v>
      </c>
      <c r="H16" s="35">
        <f t="shared" si="0"/>
        <v>95.50438142551577</v>
      </c>
    </row>
    <row r="17" spans="1:8" ht="12.75">
      <c r="A17" s="17" t="s">
        <v>164</v>
      </c>
      <c r="B17" s="18" t="s">
        <v>25</v>
      </c>
      <c r="C17" s="18" t="s">
        <v>35</v>
      </c>
      <c r="D17" s="18" t="s">
        <v>81</v>
      </c>
      <c r="E17" s="18" t="s">
        <v>165</v>
      </c>
      <c r="F17" s="25">
        <f>'прил.3'!G62</f>
        <v>28387.2</v>
      </c>
      <c r="G17" s="25">
        <f>'прил.3'!H62</f>
        <v>27084.2</v>
      </c>
      <c r="H17" s="35">
        <f t="shared" si="0"/>
        <v>95.40990305489798</v>
      </c>
    </row>
    <row r="18" spans="1:8" ht="25.5">
      <c r="A18" s="26" t="s">
        <v>263</v>
      </c>
      <c r="B18" s="18" t="s">
        <v>25</v>
      </c>
      <c r="C18" s="18" t="s">
        <v>35</v>
      </c>
      <c r="D18" s="18" t="s">
        <v>81</v>
      </c>
      <c r="E18" s="18" t="s">
        <v>165</v>
      </c>
      <c r="F18" s="25">
        <f>'прил.3'!G63</f>
        <v>10</v>
      </c>
      <c r="G18" s="25">
        <f>'прил.3'!H63</f>
        <v>10</v>
      </c>
      <c r="H18" s="35">
        <f t="shared" si="0"/>
        <v>100</v>
      </c>
    </row>
    <row r="19" spans="1:8" ht="12.75">
      <c r="A19" s="17" t="s">
        <v>201</v>
      </c>
      <c r="B19" s="18" t="s">
        <v>25</v>
      </c>
      <c r="C19" s="18" t="s">
        <v>35</v>
      </c>
      <c r="D19" s="18" t="s">
        <v>81</v>
      </c>
      <c r="E19" s="18" t="s">
        <v>200</v>
      </c>
      <c r="F19" s="25">
        <f>'прил.3'!G64</f>
        <v>588.8</v>
      </c>
      <c r="G19" s="25">
        <f>'прил.3'!H64</f>
        <v>588.7</v>
      </c>
      <c r="H19" s="35">
        <f>G19/F19*100</f>
        <v>99.98301630434784</v>
      </c>
    </row>
    <row r="20" spans="1:8" ht="12.75">
      <c r="A20" s="17" t="s">
        <v>112</v>
      </c>
      <c r="B20" s="18" t="s">
        <v>25</v>
      </c>
      <c r="C20" s="18" t="s">
        <v>31</v>
      </c>
      <c r="D20" s="18"/>
      <c r="E20" s="18"/>
      <c r="F20" s="25">
        <f>F21</f>
        <v>1141.8</v>
      </c>
      <c r="G20" s="25">
        <f>G21</f>
        <v>1141.8</v>
      </c>
      <c r="H20" s="35">
        <f>G20/F20*100</f>
        <v>100</v>
      </c>
    </row>
    <row r="21" spans="1:8" ht="12.75">
      <c r="A21" s="26" t="s">
        <v>14</v>
      </c>
      <c r="B21" s="18" t="s">
        <v>25</v>
      </c>
      <c r="C21" s="18" t="s">
        <v>31</v>
      </c>
      <c r="D21" s="18" t="s">
        <v>114</v>
      </c>
      <c r="E21" s="18"/>
      <c r="F21" s="25">
        <f>F22</f>
        <v>1141.8</v>
      </c>
      <c r="G21" s="25">
        <f>G22</f>
        <v>1141.8</v>
      </c>
      <c r="H21" s="35">
        <f>G21/F21*100</f>
        <v>100</v>
      </c>
    </row>
    <row r="22" spans="1:8" ht="25.5">
      <c r="A22" s="26" t="s">
        <v>113</v>
      </c>
      <c r="B22" s="18" t="s">
        <v>25</v>
      </c>
      <c r="C22" s="18" t="s">
        <v>31</v>
      </c>
      <c r="D22" s="18" t="s">
        <v>114</v>
      </c>
      <c r="E22" s="18" t="s">
        <v>115</v>
      </c>
      <c r="F22" s="25">
        <f>'прил.3'!G67</f>
        <v>1141.8</v>
      </c>
      <c r="G22" s="25">
        <f>'прил.3'!H67</f>
        <v>1141.8</v>
      </c>
      <c r="H22" s="35">
        <f>G22/F22*100</f>
        <v>100</v>
      </c>
    </row>
    <row r="23" spans="1:8" ht="12.75">
      <c r="A23" s="34" t="s">
        <v>12</v>
      </c>
      <c r="B23" s="18" t="s">
        <v>25</v>
      </c>
      <c r="C23" s="18" t="s">
        <v>39</v>
      </c>
      <c r="D23" s="18"/>
      <c r="E23" s="18"/>
      <c r="F23" s="25">
        <f>F24</f>
        <v>3851</v>
      </c>
      <c r="G23" s="25">
        <f>G24</f>
        <v>3850.6</v>
      </c>
      <c r="H23" s="35">
        <f t="shared" si="0"/>
        <v>99.98961308750974</v>
      </c>
    </row>
    <row r="24" spans="1:8" ht="12.75">
      <c r="A24" s="17" t="s">
        <v>108</v>
      </c>
      <c r="B24" s="18" t="s">
        <v>25</v>
      </c>
      <c r="C24" s="18" t="s">
        <v>39</v>
      </c>
      <c r="D24" s="18" t="s">
        <v>109</v>
      </c>
      <c r="E24" s="18"/>
      <c r="F24" s="25">
        <f>F25</f>
        <v>3851</v>
      </c>
      <c r="G24" s="25">
        <f>G25</f>
        <v>3850.6</v>
      </c>
      <c r="H24" s="35">
        <f t="shared" si="0"/>
        <v>99.98961308750974</v>
      </c>
    </row>
    <row r="25" spans="1:8" ht="12.75">
      <c r="A25" s="17" t="s">
        <v>110</v>
      </c>
      <c r="B25" s="18" t="s">
        <v>25</v>
      </c>
      <c r="C25" s="18" t="s">
        <v>39</v>
      </c>
      <c r="D25" s="18" t="s">
        <v>109</v>
      </c>
      <c r="E25" s="18" t="s">
        <v>111</v>
      </c>
      <c r="F25" s="25">
        <f>'прил.3'!G70</f>
        <v>3851</v>
      </c>
      <c r="G25" s="25">
        <f>'прил.3'!H70</f>
        <v>3850.6</v>
      </c>
      <c r="H25" s="35">
        <f t="shared" si="0"/>
        <v>99.98961308750974</v>
      </c>
    </row>
    <row r="26" spans="1:8" ht="12.75">
      <c r="A26" s="17" t="s">
        <v>13</v>
      </c>
      <c r="B26" s="18" t="s">
        <v>25</v>
      </c>
      <c r="C26" s="18" t="s">
        <v>59</v>
      </c>
      <c r="D26" s="18"/>
      <c r="E26" s="18"/>
      <c r="F26" s="25">
        <f>F27</f>
        <v>332.8</v>
      </c>
      <c r="G26" s="25">
        <f>G27</f>
        <v>0</v>
      </c>
      <c r="H26" s="35">
        <f t="shared" si="0"/>
        <v>0</v>
      </c>
    </row>
    <row r="27" spans="1:8" ht="12.75">
      <c r="A27" s="26" t="s">
        <v>13</v>
      </c>
      <c r="B27" s="18" t="s">
        <v>25</v>
      </c>
      <c r="C27" s="18" t="s">
        <v>59</v>
      </c>
      <c r="D27" s="18" t="s">
        <v>116</v>
      </c>
      <c r="E27" s="18"/>
      <c r="F27" s="25">
        <f>F28</f>
        <v>332.8</v>
      </c>
      <c r="G27" s="25">
        <f>G28</f>
        <v>0</v>
      </c>
      <c r="H27" s="35">
        <f t="shared" si="0"/>
        <v>0</v>
      </c>
    </row>
    <row r="28" spans="1:8" ht="12.75">
      <c r="A28" s="26" t="s">
        <v>169</v>
      </c>
      <c r="B28" s="18" t="s">
        <v>25</v>
      </c>
      <c r="C28" s="18" t="s">
        <v>59</v>
      </c>
      <c r="D28" s="18" t="s">
        <v>116</v>
      </c>
      <c r="E28" s="18" t="s">
        <v>117</v>
      </c>
      <c r="F28" s="25">
        <f>'прил.3'!G273+'прил.3'!G278</f>
        <v>332.8</v>
      </c>
      <c r="G28" s="25">
        <f>'прил.3'!H273+'прил.3'!H278</f>
        <v>0</v>
      </c>
      <c r="H28" s="35">
        <f t="shared" si="0"/>
        <v>0</v>
      </c>
    </row>
    <row r="29" spans="1:8" ht="12.75">
      <c r="A29" s="17" t="s">
        <v>79</v>
      </c>
      <c r="B29" s="18" t="s">
        <v>25</v>
      </c>
      <c r="C29" s="18" t="s">
        <v>36</v>
      </c>
      <c r="D29" s="18"/>
      <c r="E29" s="18"/>
      <c r="F29" s="25">
        <f>F30+F36+F34</f>
        <v>30583.1</v>
      </c>
      <c r="G29" s="25">
        <f>G30+G36+G34</f>
        <v>11100.400000000001</v>
      </c>
      <c r="H29" s="35">
        <f t="shared" si="0"/>
        <v>36.295862747726694</v>
      </c>
    </row>
    <row r="30" spans="1:8" ht="12.75">
      <c r="A30" s="17" t="s">
        <v>80</v>
      </c>
      <c r="B30" s="18" t="s">
        <v>25</v>
      </c>
      <c r="C30" s="18" t="s">
        <v>36</v>
      </c>
      <c r="D30" s="18" t="s">
        <v>81</v>
      </c>
      <c r="E30" s="18"/>
      <c r="F30" s="25">
        <f>SUM(F31:F33)</f>
        <v>5583.099999999999</v>
      </c>
      <c r="G30" s="25">
        <f>SUM(G31:G33)</f>
        <v>5024.400000000001</v>
      </c>
      <c r="H30" s="35">
        <f t="shared" si="0"/>
        <v>89.99301463344739</v>
      </c>
    </row>
    <row r="31" spans="1:8" ht="12.75">
      <c r="A31" s="17" t="s">
        <v>164</v>
      </c>
      <c r="B31" s="18" t="s">
        <v>25</v>
      </c>
      <c r="C31" s="18" t="s">
        <v>36</v>
      </c>
      <c r="D31" s="18" t="s">
        <v>81</v>
      </c>
      <c r="E31" s="18" t="s">
        <v>165</v>
      </c>
      <c r="F31" s="25">
        <f>'прил.3'!G230</f>
        <v>4841.2</v>
      </c>
      <c r="G31" s="25">
        <f>'прил.3'!H230</f>
        <v>4685.3</v>
      </c>
      <c r="H31" s="35">
        <f t="shared" si="0"/>
        <v>96.77972403536315</v>
      </c>
    </row>
    <row r="32" spans="1:8" ht="12.75">
      <c r="A32" s="17" t="s">
        <v>75</v>
      </c>
      <c r="B32" s="18" t="s">
        <v>25</v>
      </c>
      <c r="C32" s="18" t="s">
        <v>36</v>
      </c>
      <c r="D32" s="18" t="s">
        <v>81</v>
      </c>
      <c r="E32" s="18" t="s">
        <v>74</v>
      </c>
      <c r="F32" s="25">
        <f>'прил.3'!G73</f>
        <v>551.9</v>
      </c>
      <c r="G32" s="25">
        <f>'прил.3'!H73</f>
        <v>149.1</v>
      </c>
      <c r="H32" s="35">
        <f>G32/F32*100</f>
        <v>27.01576372531256</v>
      </c>
    </row>
    <row r="33" spans="1:8" ht="38.25">
      <c r="A33" s="26" t="s">
        <v>242</v>
      </c>
      <c r="B33" s="18" t="s">
        <v>25</v>
      </c>
      <c r="C33" s="18" t="s">
        <v>36</v>
      </c>
      <c r="D33" s="18" t="s">
        <v>81</v>
      </c>
      <c r="E33" s="18" t="s">
        <v>74</v>
      </c>
      <c r="F33" s="25">
        <f>'прил.3'!G74</f>
        <v>190</v>
      </c>
      <c r="G33" s="25">
        <f>'прил.3'!H74</f>
        <v>190</v>
      </c>
      <c r="H33" s="35">
        <f>G33/F33*100</f>
        <v>100</v>
      </c>
    </row>
    <row r="34" spans="1:8" ht="12.75">
      <c r="A34" s="26" t="s">
        <v>205</v>
      </c>
      <c r="B34" s="18" t="s">
        <v>25</v>
      </c>
      <c r="C34" s="18" t="s">
        <v>36</v>
      </c>
      <c r="D34" s="18" t="s">
        <v>202</v>
      </c>
      <c r="E34" s="18"/>
      <c r="F34" s="25">
        <f>F35</f>
        <v>10000</v>
      </c>
      <c r="G34" s="25">
        <f>G35</f>
        <v>0</v>
      </c>
      <c r="H34" s="35">
        <f>G34/F34*100</f>
        <v>0</v>
      </c>
    </row>
    <row r="35" spans="1:8" ht="12.75">
      <c r="A35" s="17" t="s">
        <v>204</v>
      </c>
      <c r="B35" s="18" t="s">
        <v>25</v>
      </c>
      <c r="C35" s="18" t="s">
        <v>36</v>
      </c>
      <c r="D35" s="18" t="s">
        <v>202</v>
      </c>
      <c r="E35" s="18" t="s">
        <v>203</v>
      </c>
      <c r="F35" s="25">
        <f>'прил.3'!G76</f>
        <v>10000</v>
      </c>
      <c r="G35" s="25">
        <f>'прил.3'!H76</f>
        <v>0</v>
      </c>
      <c r="H35" s="35">
        <f>G35/F35*100</f>
        <v>0</v>
      </c>
    </row>
    <row r="36" spans="1:8" ht="12.75">
      <c r="A36" s="17" t="s">
        <v>188</v>
      </c>
      <c r="B36" s="18" t="s">
        <v>25</v>
      </c>
      <c r="C36" s="18" t="s">
        <v>36</v>
      </c>
      <c r="D36" s="18" t="s">
        <v>187</v>
      </c>
      <c r="E36" s="18"/>
      <c r="F36" s="25">
        <f>F37</f>
        <v>15000</v>
      </c>
      <c r="G36" s="25">
        <f>G37</f>
        <v>6076</v>
      </c>
      <c r="H36" s="35">
        <f t="shared" si="0"/>
        <v>40.50666666666667</v>
      </c>
    </row>
    <row r="37" spans="1:8" ht="38.25">
      <c r="A37" s="26" t="s">
        <v>243</v>
      </c>
      <c r="B37" s="18" t="s">
        <v>25</v>
      </c>
      <c r="C37" s="18" t="s">
        <v>36</v>
      </c>
      <c r="D37" s="18" t="s">
        <v>187</v>
      </c>
      <c r="E37" s="18" t="s">
        <v>189</v>
      </c>
      <c r="F37" s="25">
        <f>'прил.3'!G78</f>
        <v>15000</v>
      </c>
      <c r="G37" s="25">
        <f>'прил.3'!H78</f>
        <v>6076</v>
      </c>
      <c r="H37" s="35">
        <f t="shared" si="0"/>
        <v>40.50666666666667</v>
      </c>
    </row>
    <row r="38" spans="1:8" ht="12.75">
      <c r="A38" s="28" t="s">
        <v>82</v>
      </c>
      <c r="B38" s="22" t="s">
        <v>33</v>
      </c>
      <c r="C38" s="22"/>
      <c r="D38" s="22"/>
      <c r="E38" s="22"/>
      <c r="F38" s="24">
        <f>F45+F48+F39</f>
        <v>3571.7</v>
      </c>
      <c r="G38" s="24">
        <f>G45+G48+G39</f>
        <v>3287.6000000000004</v>
      </c>
      <c r="H38" s="24">
        <f t="shared" si="0"/>
        <v>92.04580451885658</v>
      </c>
    </row>
    <row r="39" spans="1:8" ht="12.75">
      <c r="A39" s="17" t="s">
        <v>21</v>
      </c>
      <c r="B39" s="18" t="s">
        <v>33</v>
      </c>
      <c r="C39" s="18" t="s">
        <v>29</v>
      </c>
      <c r="D39" s="18"/>
      <c r="E39" s="18"/>
      <c r="F39" s="35">
        <f>F40</f>
        <v>2277.4</v>
      </c>
      <c r="G39" s="35">
        <f>G40</f>
        <v>2236.7000000000003</v>
      </c>
      <c r="H39" s="35">
        <f t="shared" si="0"/>
        <v>98.21287433037675</v>
      </c>
    </row>
    <row r="40" spans="1:8" ht="12.75">
      <c r="A40" s="17" t="s">
        <v>83</v>
      </c>
      <c r="B40" s="18" t="s">
        <v>33</v>
      </c>
      <c r="C40" s="18" t="s">
        <v>29</v>
      </c>
      <c r="D40" s="18" t="s">
        <v>84</v>
      </c>
      <c r="E40" s="18"/>
      <c r="F40" s="35">
        <f>SUM(F41:F44)</f>
        <v>2277.4</v>
      </c>
      <c r="G40" s="35">
        <f>SUM(G41:G44)</f>
        <v>2236.7000000000003</v>
      </c>
      <c r="H40" s="35">
        <f t="shared" si="0"/>
        <v>98.21287433037675</v>
      </c>
    </row>
    <row r="41" spans="1:8" ht="25.5">
      <c r="A41" s="26" t="s">
        <v>221</v>
      </c>
      <c r="B41" s="18" t="s">
        <v>33</v>
      </c>
      <c r="C41" s="18" t="s">
        <v>29</v>
      </c>
      <c r="D41" s="18" t="s">
        <v>84</v>
      </c>
      <c r="E41" s="18" t="s">
        <v>220</v>
      </c>
      <c r="F41" s="35">
        <f>'прил.3'!G219</f>
        <v>1639.2</v>
      </c>
      <c r="G41" s="35">
        <f>'прил.3'!H219</f>
        <v>1604.5</v>
      </c>
      <c r="H41" s="35">
        <f>G41/F41*100</f>
        <v>97.88311371400683</v>
      </c>
    </row>
    <row r="42" spans="1:8" ht="12.75">
      <c r="A42" s="26" t="s">
        <v>223</v>
      </c>
      <c r="B42" s="18" t="s">
        <v>33</v>
      </c>
      <c r="C42" s="18" t="s">
        <v>29</v>
      </c>
      <c r="D42" s="18" t="s">
        <v>84</v>
      </c>
      <c r="E42" s="18" t="s">
        <v>222</v>
      </c>
      <c r="F42" s="35">
        <f>'прил.3'!G220</f>
        <v>378.6</v>
      </c>
      <c r="G42" s="35">
        <f>'прил.3'!H220</f>
        <v>374.9</v>
      </c>
      <c r="H42" s="35">
        <f>G42/F42*100</f>
        <v>99.02271526677231</v>
      </c>
    </row>
    <row r="43" spans="1:8" ht="25.5">
      <c r="A43" s="26" t="s">
        <v>86</v>
      </c>
      <c r="B43" s="18" t="s">
        <v>33</v>
      </c>
      <c r="C43" s="18" t="s">
        <v>29</v>
      </c>
      <c r="D43" s="18" t="s">
        <v>84</v>
      </c>
      <c r="E43" s="18" t="s">
        <v>85</v>
      </c>
      <c r="F43" s="35">
        <f>'прил.3'!G221</f>
        <v>208.1</v>
      </c>
      <c r="G43" s="35">
        <f>'прил.3'!H221</f>
        <v>207.9</v>
      </c>
      <c r="H43" s="35">
        <f t="shared" si="0"/>
        <v>99.90389235944258</v>
      </c>
    </row>
    <row r="44" spans="1:8" ht="25.5">
      <c r="A44" s="26" t="s">
        <v>225</v>
      </c>
      <c r="B44" s="18" t="s">
        <v>33</v>
      </c>
      <c r="C44" s="18" t="s">
        <v>29</v>
      </c>
      <c r="D44" s="18" t="s">
        <v>84</v>
      </c>
      <c r="E44" s="18" t="s">
        <v>224</v>
      </c>
      <c r="F44" s="35">
        <f>'прил.3'!G222</f>
        <v>51.5</v>
      </c>
      <c r="G44" s="35">
        <f>'прил.3'!H222</f>
        <v>49.4</v>
      </c>
      <c r="H44" s="35">
        <f>G44/F44*100</f>
        <v>95.92233009708737</v>
      </c>
    </row>
    <row r="45" spans="1:8" ht="25.5">
      <c r="A45" s="34" t="s">
        <v>127</v>
      </c>
      <c r="B45" s="18" t="s">
        <v>33</v>
      </c>
      <c r="C45" s="18" t="s">
        <v>34</v>
      </c>
      <c r="D45" s="18"/>
      <c r="E45" s="18"/>
      <c r="F45" s="25">
        <f>F46</f>
        <v>49.3</v>
      </c>
      <c r="G45" s="25">
        <f>G46</f>
        <v>0</v>
      </c>
      <c r="H45" s="35">
        <f t="shared" si="0"/>
        <v>0</v>
      </c>
    </row>
    <row r="46" spans="1:8" ht="12.75">
      <c r="A46" s="29" t="s">
        <v>70</v>
      </c>
      <c r="B46" s="18" t="s">
        <v>33</v>
      </c>
      <c r="C46" s="18" t="s">
        <v>34</v>
      </c>
      <c r="D46" s="18" t="s">
        <v>128</v>
      </c>
      <c r="E46" s="18"/>
      <c r="F46" s="25">
        <f>F47</f>
        <v>49.3</v>
      </c>
      <c r="G46" s="25">
        <f>G47</f>
        <v>0</v>
      </c>
      <c r="H46" s="35">
        <f t="shared" si="0"/>
        <v>0</v>
      </c>
    </row>
    <row r="47" spans="1:8" ht="25.5">
      <c r="A47" s="40" t="s">
        <v>129</v>
      </c>
      <c r="B47" s="18" t="s">
        <v>33</v>
      </c>
      <c r="C47" s="18" t="s">
        <v>34</v>
      </c>
      <c r="D47" s="18" t="s">
        <v>128</v>
      </c>
      <c r="E47" s="18" t="s">
        <v>130</v>
      </c>
      <c r="F47" s="25">
        <f>'прил.3'!G82</f>
        <v>49.3</v>
      </c>
      <c r="G47" s="25">
        <f>'прил.3'!H82</f>
        <v>0</v>
      </c>
      <c r="H47" s="35">
        <f t="shared" si="0"/>
        <v>0</v>
      </c>
    </row>
    <row r="48" spans="1:8" ht="25.5">
      <c r="A48" s="40" t="s">
        <v>172</v>
      </c>
      <c r="B48" s="18" t="s">
        <v>33</v>
      </c>
      <c r="C48" s="18" t="s">
        <v>59</v>
      </c>
      <c r="D48" s="18"/>
      <c r="E48" s="18"/>
      <c r="F48" s="25">
        <f>F49</f>
        <v>1245</v>
      </c>
      <c r="G48" s="25">
        <f>G49</f>
        <v>1050.9</v>
      </c>
      <c r="H48" s="35">
        <f t="shared" si="0"/>
        <v>84.40963855421687</v>
      </c>
    </row>
    <row r="49" spans="1:8" ht="25.5">
      <c r="A49" s="40" t="s">
        <v>208</v>
      </c>
      <c r="B49" s="18" t="s">
        <v>33</v>
      </c>
      <c r="C49" s="18" t="s">
        <v>59</v>
      </c>
      <c r="D49" s="18" t="s">
        <v>206</v>
      </c>
      <c r="E49" s="18"/>
      <c r="F49" s="25">
        <f>F50</f>
        <v>1245</v>
      </c>
      <c r="G49" s="25">
        <f>G50</f>
        <v>1050.9</v>
      </c>
      <c r="H49" s="35">
        <f t="shared" si="0"/>
        <v>84.40963855421687</v>
      </c>
    </row>
    <row r="50" spans="1:8" ht="12.75">
      <c r="A50" s="26" t="s">
        <v>235</v>
      </c>
      <c r="B50" s="18" t="s">
        <v>33</v>
      </c>
      <c r="C50" s="18" t="s">
        <v>59</v>
      </c>
      <c r="D50" s="18" t="s">
        <v>206</v>
      </c>
      <c r="E50" s="18" t="s">
        <v>207</v>
      </c>
      <c r="F50" s="25">
        <f>'прил.3'!G85+'прил.3'!G225</f>
        <v>1245</v>
      </c>
      <c r="G50" s="25">
        <f>'прил.3'!H85+'прил.3'!H225</f>
        <v>1050.9</v>
      </c>
      <c r="H50" s="35">
        <f t="shared" si="0"/>
        <v>84.40963855421687</v>
      </c>
    </row>
    <row r="51" spans="1:8" ht="12.75">
      <c r="A51" s="21" t="s">
        <v>121</v>
      </c>
      <c r="B51" s="22" t="s">
        <v>35</v>
      </c>
      <c r="C51" s="22"/>
      <c r="D51" s="22"/>
      <c r="E51" s="22"/>
      <c r="F51" s="24">
        <f>F52+F55</f>
        <v>2408</v>
      </c>
      <c r="G51" s="24">
        <f>G52+G55</f>
        <v>694.4</v>
      </c>
      <c r="H51" s="24">
        <f t="shared" si="0"/>
        <v>28.83720930232558</v>
      </c>
    </row>
    <row r="52" spans="1:8" ht="12.75">
      <c r="A52" s="17" t="s">
        <v>123</v>
      </c>
      <c r="B52" s="18" t="s">
        <v>35</v>
      </c>
      <c r="C52" s="18" t="s">
        <v>34</v>
      </c>
      <c r="D52" s="18"/>
      <c r="E52" s="18"/>
      <c r="F52" s="25">
        <f>F53</f>
        <v>272</v>
      </c>
      <c r="G52" s="25">
        <f>G53</f>
        <v>94.4</v>
      </c>
      <c r="H52" s="35">
        <f t="shared" si="0"/>
        <v>34.70588235294118</v>
      </c>
    </row>
    <row r="53" spans="1:8" ht="12.75">
      <c r="A53" s="17" t="s">
        <v>126</v>
      </c>
      <c r="B53" s="18" t="s">
        <v>35</v>
      </c>
      <c r="C53" s="18" t="s">
        <v>34</v>
      </c>
      <c r="D53" s="18" t="s">
        <v>124</v>
      </c>
      <c r="E53" s="18"/>
      <c r="F53" s="25">
        <f>F54</f>
        <v>272</v>
      </c>
      <c r="G53" s="25">
        <f>G54</f>
        <v>94.4</v>
      </c>
      <c r="H53" s="35">
        <f t="shared" si="0"/>
        <v>34.70588235294118</v>
      </c>
    </row>
    <row r="54" spans="1:8" ht="12.75">
      <c r="A54" s="17" t="s">
        <v>122</v>
      </c>
      <c r="B54" s="18" t="s">
        <v>35</v>
      </c>
      <c r="C54" s="18" t="s">
        <v>34</v>
      </c>
      <c r="D54" s="18" t="s">
        <v>124</v>
      </c>
      <c r="E54" s="18" t="s">
        <v>125</v>
      </c>
      <c r="F54" s="25">
        <f>'прил.3'!G89</f>
        <v>272</v>
      </c>
      <c r="G54" s="25">
        <f>'прил.3'!H89</f>
        <v>94.4</v>
      </c>
      <c r="H54" s="35">
        <f t="shared" si="0"/>
        <v>34.70588235294118</v>
      </c>
    </row>
    <row r="55" spans="1:8" ht="12.75">
      <c r="A55" s="17" t="s">
        <v>258</v>
      </c>
      <c r="B55" s="18" t="s">
        <v>35</v>
      </c>
      <c r="C55" s="18" t="s">
        <v>60</v>
      </c>
      <c r="D55" s="18"/>
      <c r="E55" s="18"/>
      <c r="F55" s="25">
        <f>F56</f>
        <v>2136</v>
      </c>
      <c r="G55" s="25">
        <f>G56</f>
        <v>600</v>
      </c>
      <c r="H55" s="35">
        <f t="shared" si="0"/>
        <v>28.08988764044944</v>
      </c>
    </row>
    <row r="56" spans="1:8" ht="25.5">
      <c r="A56" s="26" t="s">
        <v>259</v>
      </c>
      <c r="B56" s="18" t="s">
        <v>35</v>
      </c>
      <c r="C56" s="18" t="s">
        <v>60</v>
      </c>
      <c r="D56" s="18" t="s">
        <v>247</v>
      </c>
      <c r="E56" s="18"/>
      <c r="F56" s="25">
        <f>F57</f>
        <v>2136</v>
      </c>
      <c r="G56" s="25">
        <f>G57</f>
        <v>600</v>
      </c>
      <c r="H56" s="35">
        <f t="shared" si="0"/>
        <v>28.08988764044944</v>
      </c>
    </row>
    <row r="57" spans="1:8" ht="38.25">
      <c r="A57" s="26" t="s">
        <v>260</v>
      </c>
      <c r="B57" s="18" t="s">
        <v>35</v>
      </c>
      <c r="C57" s="18" t="s">
        <v>60</v>
      </c>
      <c r="D57" s="18" t="s">
        <v>247</v>
      </c>
      <c r="E57" s="18" t="s">
        <v>207</v>
      </c>
      <c r="F57" s="25">
        <f>'прил.3'!G92</f>
        <v>2136</v>
      </c>
      <c r="G57" s="25">
        <f>'прил.3'!H92</f>
        <v>600</v>
      </c>
      <c r="H57" s="35">
        <f t="shared" si="0"/>
        <v>28.08988764044944</v>
      </c>
    </row>
    <row r="58" spans="1:8" ht="12.75">
      <c r="A58" s="21" t="s">
        <v>18</v>
      </c>
      <c r="B58" s="22" t="s">
        <v>30</v>
      </c>
      <c r="C58" s="22"/>
      <c r="D58" s="22"/>
      <c r="E58" s="22"/>
      <c r="F58" s="24">
        <f>F74+F59+F65</f>
        <v>114522.59999999999</v>
      </c>
      <c r="G58" s="24">
        <f>G74+G59+G65</f>
        <v>103996.90000000001</v>
      </c>
      <c r="H58" s="24">
        <f t="shared" si="0"/>
        <v>90.80906301463642</v>
      </c>
    </row>
    <row r="59" spans="1:8" ht="12.75">
      <c r="A59" s="17" t="s">
        <v>19</v>
      </c>
      <c r="B59" s="18" t="s">
        <v>30</v>
      </c>
      <c r="C59" s="18" t="s">
        <v>25</v>
      </c>
      <c r="D59" s="18"/>
      <c r="E59" s="18"/>
      <c r="F59" s="35">
        <f>F60</f>
        <v>14200.2</v>
      </c>
      <c r="G59" s="35">
        <f>G60</f>
        <v>12028.5</v>
      </c>
      <c r="H59" s="35">
        <f t="shared" si="0"/>
        <v>84.70655342882493</v>
      </c>
    </row>
    <row r="60" spans="1:8" ht="12.75">
      <c r="A60" s="26" t="s">
        <v>88</v>
      </c>
      <c r="B60" s="18" t="s">
        <v>30</v>
      </c>
      <c r="C60" s="18" t="s">
        <v>25</v>
      </c>
      <c r="D60" s="18" t="s">
        <v>87</v>
      </c>
      <c r="E60" s="18"/>
      <c r="F60" s="35">
        <f>SUM(F61:F64)</f>
        <v>14200.2</v>
      </c>
      <c r="G60" s="35">
        <f>SUM(G61:G64)</f>
        <v>12028.5</v>
      </c>
      <c r="H60" s="35">
        <f t="shared" si="0"/>
        <v>84.70655342882493</v>
      </c>
    </row>
    <row r="61" spans="1:8" ht="25.5">
      <c r="A61" s="34" t="s">
        <v>154</v>
      </c>
      <c r="B61" s="18" t="s">
        <v>30</v>
      </c>
      <c r="C61" s="18" t="s">
        <v>25</v>
      </c>
      <c r="D61" s="18" t="s">
        <v>87</v>
      </c>
      <c r="E61" s="18" t="s">
        <v>155</v>
      </c>
      <c r="F61" s="35">
        <f>'прил.3'!G96+'прил.3'!G196</f>
        <v>8412</v>
      </c>
      <c r="G61" s="35">
        <f>'прил.3'!H96+'прил.3'!H196</f>
        <v>8210.9</v>
      </c>
      <c r="H61" s="35">
        <f t="shared" si="0"/>
        <v>97.60936757013789</v>
      </c>
    </row>
    <row r="62" spans="1:8" ht="38.25">
      <c r="A62" s="26" t="s">
        <v>246</v>
      </c>
      <c r="B62" s="18" t="s">
        <v>30</v>
      </c>
      <c r="C62" s="18" t="s">
        <v>25</v>
      </c>
      <c r="D62" s="18" t="s">
        <v>87</v>
      </c>
      <c r="E62" s="18" t="s">
        <v>155</v>
      </c>
      <c r="F62" s="35">
        <f>'прил.3'!G97</f>
        <v>3798</v>
      </c>
      <c r="G62" s="35">
        <f>'прил.3'!H97</f>
        <v>3797.6</v>
      </c>
      <c r="H62" s="35">
        <f>G62/F62*100</f>
        <v>99.9894681411269</v>
      </c>
    </row>
    <row r="63" spans="1:8" ht="25.5">
      <c r="A63" s="26" t="s">
        <v>239</v>
      </c>
      <c r="B63" s="18" t="s">
        <v>30</v>
      </c>
      <c r="C63" s="18" t="s">
        <v>25</v>
      </c>
      <c r="D63" s="18" t="s">
        <v>87</v>
      </c>
      <c r="E63" s="18" t="s">
        <v>155</v>
      </c>
      <c r="F63" s="35">
        <f>'прил.3'!G98</f>
        <v>1970.2</v>
      </c>
      <c r="G63" s="35">
        <f>'прил.3'!H98</f>
        <v>0</v>
      </c>
      <c r="H63" s="35">
        <f>G63/F63*100</f>
        <v>0</v>
      </c>
    </row>
    <row r="64" spans="1:8" ht="38.25">
      <c r="A64" s="34" t="s">
        <v>236</v>
      </c>
      <c r="B64" s="18" t="s">
        <v>30</v>
      </c>
      <c r="C64" s="18" t="s">
        <v>25</v>
      </c>
      <c r="D64" s="18" t="s">
        <v>87</v>
      </c>
      <c r="E64" s="18" t="s">
        <v>155</v>
      </c>
      <c r="F64" s="35">
        <f>'прил.3'!G197</f>
        <v>20</v>
      </c>
      <c r="G64" s="35">
        <f>'прил.3'!H197</f>
        <v>20</v>
      </c>
      <c r="H64" s="35">
        <f>G64/F64*100</f>
        <v>100</v>
      </c>
    </row>
    <row r="65" spans="1:8" ht="12.75">
      <c r="A65" s="17" t="s">
        <v>20</v>
      </c>
      <c r="B65" s="18" t="s">
        <v>30</v>
      </c>
      <c r="C65" s="18" t="s">
        <v>29</v>
      </c>
      <c r="D65" s="18"/>
      <c r="E65" s="18"/>
      <c r="F65" s="35">
        <f>F66</f>
        <v>30960.399999999998</v>
      </c>
      <c r="G65" s="35">
        <f>G66</f>
        <v>30903.800000000003</v>
      </c>
      <c r="H65" s="35">
        <f t="shared" si="0"/>
        <v>99.81718582447256</v>
      </c>
    </row>
    <row r="66" spans="1:8" ht="12.75">
      <c r="A66" s="38" t="s">
        <v>90</v>
      </c>
      <c r="B66" s="18" t="s">
        <v>30</v>
      </c>
      <c r="C66" s="18" t="s">
        <v>29</v>
      </c>
      <c r="D66" s="18" t="s">
        <v>91</v>
      </c>
      <c r="E66" s="18"/>
      <c r="F66" s="35">
        <f>SUM(F67:F73)</f>
        <v>30960.399999999998</v>
      </c>
      <c r="G66" s="35">
        <f>SUM(G67:G73)</f>
        <v>30903.800000000003</v>
      </c>
      <c r="H66" s="35">
        <f t="shared" si="0"/>
        <v>99.81718582447256</v>
      </c>
    </row>
    <row r="67" spans="1:8" ht="25.5">
      <c r="A67" s="26" t="s">
        <v>176</v>
      </c>
      <c r="B67" s="18" t="s">
        <v>30</v>
      </c>
      <c r="C67" s="18" t="s">
        <v>29</v>
      </c>
      <c r="D67" s="18" t="s">
        <v>91</v>
      </c>
      <c r="E67" s="18" t="s">
        <v>173</v>
      </c>
      <c r="F67" s="35">
        <f>'прил.3'!G101</f>
        <v>2500</v>
      </c>
      <c r="G67" s="35">
        <f>'прил.3'!H101</f>
        <v>2500</v>
      </c>
      <c r="H67" s="35">
        <f t="shared" si="0"/>
        <v>100</v>
      </c>
    </row>
    <row r="68" spans="1:8" ht="38.25">
      <c r="A68" s="26" t="s">
        <v>245</v>
      </c>
      <c r="B68" s="18" t="s">
        <v>30</v>
      </c>
      <c r="C68" s="18" t="s">
        <v>29</v>
      </c>
      <c r="D68" s="18" t="s">
        <v>91</v>
      </c>
      <c r="E68" s="18" t="s">
        <v>173</v>
      </c>
      <c r="F68" s="35">
        <f>'прил.3'!G102</f>
        <v>13310</v>
      </c>
      <c r="G68" s="35">
        <f>'прил.3'!H102</f>
        <v>13304.3</v>
      </c>
      <c r="H68" s="35">
        <f>G68/F68*100</f>
        <v>99.9571750563486</v>
      </c>
    </row>
    <row r="69" spans="1:8" ht="51">
      <c r="A69" s="26" t="s">
        <v>257</v>
      </c>
      <c r="B69" s="18" t="s">
        <v>30</v>
      </c>
      <c r="C69" s="18" t="s">
        <v>29</v>
      </c>
      <c r="D69" s="18" t="s">
        <v>91</v>
      </c>
      <c r="E69" s="18" t="s">
        <v>173</v>
      </c>
      <c r="F69" s="35">
        <f>'прил.3'!G103</f>
        <v>17.3</v>
      </c>
      <c r="G69" s="35">
        <f>'прил.3'!H103</f>
        <v>16.5</v>
      </c>
      <c r="H69" s="35">
        <f>G69/F69*100</f>
        <v>95.3757225433526</v>
      </c>
    </row>
    <row r="70" spans="1:8" ht="25.5">
      <c r="A70" s="26" t="s">
        <v>240</v>
      </c>
      <c r="B70" s="18" t="s">
        <v>30</v>
      </c>
      <c r="C70" s="18" t="s">
        <v>29</v>
      </c>
      <c r="D70" s="18" t="s">
        <v>91</v>
      </c>
      <c r="E70" s="18" t="s">
        <v>173</v>
      </c>
      <c r="F70" s="35">
        <f>'прил.3'!G104</f>
        <v>3300</v>
      </c>
      <c r="G70" s="35">
        <f>'прил.3'!H104</f>
        <v>3300</v>
      </c>
      <c r="H70" s="35">
        <f>G70/F70*100</f>
        <v>100</v>
      </c>
    </row>
    <row r="71" spans="1:8" ht="12.75">
      <c r="A71" s="38" t="s">
        <v>93</v>
      </c>
      <c r="B71" s="18" t="s">
        <v>30</v>
      </c>
      <c r="C71" s="18" t="s">
        <v>29</v>
      </c>
      <c r="D71" s="18" t="s">
        <v>91</v>
      </c>
      <c r="E71" s="18" t="s">
        <v>92</v>
      </c>
      <c r="F71" s="35">
        <f>'прил.3'!G105+'прил.3'!G205+'прил.3'!G211</f>
        <v>10277.4</v>
      </c>
      <c r="G71" s="35">
        <f>'прил.3'!H105+'прил.3'!H205+'прил.3'!H211</f>
        <v>10268.1</v>
      </c>
      <c r="H71" s="35">
        <f t="shared" si="0"/>
        <v>99.90951018740148</v>
      </c>
    </row>
    <row r="72" spans="1:8" ht="38.25">
      <c r="A72" s="38" t="s">
        <v>256</v>
      </c>
      <c r="B72" s="18" t="s">
        <v>30</v>
      </c>
      <c r="C72" s="18" t="s">
        <v>29</v>
      </c>
      <c r="D72" s="18" t="s">
        <v>91</v>
      </c>
      <c r="E72" s="18" t="s">
        <v>92</v>
      </c>
      <c r="F72" s="35">
        <f>'прил.3'!G106</f>
        <v>1087.7</v>
      </c>
      <c r="G72" s="35">
        <f>'прил.3'!H106</f>
        <v>1087.7</v>
      </c>
      <c r="H72" s="35">
        <f t="shared" si="0"/>
        <v>100</v>
      </c>
    </row>
    <row r="73" spans="1:8" ht="25.5">
      <c r="A73" s="38" t="s">
        <v>237</v>
      </c>
      <c r="B73" s="18" t="s">
        <v>30</v>
      </c>
      <c r="C73" s="18" t="s">
        <v>29</v>
      </c>
      <c r="D73" s="18" t="s">
        <v>91</v>
      </c>
      <c r="E73" s="18" t="s">
        <v>92</v>
      </c>
      <c r="F73" s="35">
        <f>'прил.3'!G206</f>
        <v>468</v>
      </c>
      <c r="G73" s="35">
        <f>'прил.3'!H206</f>
        <v>427.2</v>
      </c>
      <c r="H73" s="35">
        <f>G73/F73*100</f>
        <v>91.28205128205128</v>
      </c>
    </row>
    <row r="74" spans="1:8" ht="12.75">
      <c r="A74" s="39" t="s">
        <v>152</v>
      </c>
      <c r="B74" s="18" t="s">
        <v>30</v>
      </c>
      <c r="C74" s="18" t="s">
        <v>35</v>
      </c>
      <c r="D74" s="18"/>
      <c r="E74" s="18"/>
      <c r="F74" s="35">
        <f>F75+F77</f>
        <v>69362</v>
      </c>
      <c r="G74" s="35">
        <f>G75+G77</f>
        <v>61064.600000000006</v>
      </c>
      <c r="H74" s="35">
        <f t="shared" si="0"/>
        <v>88.03754217006431</v>
      </c>
    </row>
    <row r="75" spans="1:8" ht="12.75">
      <c r="A75" s="34" t="s">
        <v>72</v>
      </c>
      <c r="B75" s="18" t="s">
        <v>30</v>
      </c>
      <c r="C75" s="18" t="s">
        <v>35</v>
      </c>
      <c r="D75" s="18" t="s">
        <v>153</v>
      </c>
      <c r="E75" s="18"/>
      <c r="F75" s="25">
        <f>F76</f>
        <v>25182</v>
      </c>
      <c r="G75" s="25">
        <f>G76</f>
        <v>24709.100000000002</v>
      </c>
      <c r="H75" s="35">
        <f t="shared" si="0"/>
        <v>98.1220713207847</v>
      </c>
    </row>
    <row r="76" spans="1:8" ht="12.75">
      <c r="A76" s="38" t="s">
        <v>182</v>
      </c>
      <c r="B76" s="18" t="s">
        <v>30</v>
      </c>
      <c r="C76" s="18" t="s">
        <v>35</v>
      </c>
      <c r="D76" s="18" t="s">
        <v>153</v>
      </c>
      <c r="E76" s="18" t="s">
        <v>89</v>
      </c>
      <c r="F76" s="25">
        <f>'прил.3'!G109+'прил.3'!G200+'прил.3'!G214+'прил.3'!G251+'прил.3'!G256+'прил.3'!G261</f>
        <v>25182</v>
      </c>
      <c r="G76" s="25">
        <f>'прил.3'!H109+'прил.3'!H200+'прил.3'!H214+'прил.3'!H251+'прил.3'!H256+'прил.3'!H261</f>
        <v>24709.100000000002</v>
      </c>
      <c r="H76" s="35">
        <f t="shared" si="0"/>
        <v>98.1220713207847</v>
      </c>
    </row>
    <row r="77" spans="1:8" ht="12.75">
      <c r="A77" s="17" t="s">
        <v>188</v>
      </c>
      <c r="B77" s="18" t="s">
        <v>30</v>
      </c>
      <c r="C77" s="18" t="s">
        <v>35</v>
      </c>
      <c r="D77" s="18" t="s">
        <v>187</v>
      </c>
      <c r="E77" s="18"/>
      <c r="F77" s="25">
        <f>F78</f>
        <v>44180</v>
      </c>
      <c r="G77" s="25">
        <f>G78</f>
        <v>36355.5</v>
      </c>
      <c r="H77" s="35">
        <f>G77/F77*100</f>
        <v>82.28949751018561</v>
      </c>
    </row>
    <row r="78" spans="1:8" ht="38.25">
      <c r="A78" s="26" t="s">
        <v>243</v>
      </c>
      <c r="B78" s="18" t="s">
        <v>30</v>
      </c>
      <c r="C78" s="18" t="s">
        <v>35</v>
      </c>
      <c r="D78" s="18" t="s">
        <v>187</v>
      </c>
      <c r="E78" s="18" t="s">
        <v>189</v>
      </c>
      <c r="F78" s="25">
        <f>'прил.3'!G111</f>
        <v>44180</v>
      </c>
      <c r="G78" s="25">
        <f>'прил.3'!H111</f>
        <v>36355.5</v>
      </c>
      <c r="H78" s="35">
        <f>G78/F78*100</f>
        <v>82.28949751018561</v>
      </c>
    </row>
    <row r="79" spans="1:8" ht="12.75">
      <c r="A79" s="28" t="s">
        <v>244</v>
      </c>
      <c r="B79" s="22" t="s">
        <v>26</v>
      </c>
      <c r="C79" s="22"/>
      <c r="D79" s="22"/>
      <c r="E79" s="22"/>
      <c r="F79" s="24">
        <f>F83+F80</f>
        <v>600</v>
      </c>
      <c r="G79" s="24">
        <f>G83+G80</f>
        <v>170</v>
      </c>
      <c r="H79" s="24">
        <f t="shared" si="0"/>
        <v>28.333333333333332</v>
      </c>
    </row>
    <row r="80" spans="1:8" s="33" customFormat="1" ht="12.75">
      <c r="A80" s="34" t="s">
        <v>212</v>
      </c>
      <c r="B80" s="51" t="s">
        <v>26</v>
      </c>
      <c r="C80" s="51" t="s">
        <v>29</v>
      </c>
      <c r="D80" s="51"/>
      <c r="E80" s="51"/>
      <c r="F80" s="35">
        <f>F81</f>
        <v>30</v>
      </c>
      <c r="G80" s="35">
        <f>G81</f>
        <v>25</v>
      </c>
      <c r="H80" s="35">
        <f>G80/F80*100</f>
        <v>83.33333333333334</v>
      </c>
    </row>
    <row r="81" spans="1:8" s="33" customFormat="1" ht="12.75">
      <c r="A81" s="34" t="s">
        <v>213</v>
      </c>
      <c r="B81" s="51" t="s">
        <v>26</v>
      </c>
      <c r="C81" s="51" t="s">
        <v>29</v>
      </c>
      <c r="D81" s="51" t="s">
        <v>211</v>
      </c>
      <c r="E81" s="51"/>
      <c r="F81" s="35">
        <f>F82</f>
        <v>30</v>
      </c>
      <c r="G81" s="35">
        <f>G82</f>
        <v>25</v>
      </c>
      <c r="H81" s="35">
        <f>G81/F81*100</f>
        <v>83.33333333333334</v>
      </c>
    </row>
    <row r="82" spans="1:8" s="33" customFormat="1" ht="12.75">
      <c r="A82" s="17" t="s">
        <v>119</v>
      </c>
      <c r="B82" s="51" t="s">
        <v>26</v>
      </c>
      <c r="C82" s="51" t="s">
        <v>29</v>
      </c>
      <c r="D82" s="51" t="s">
        <v>211</v>
      </c>
      <c r="E82" s="51" t="s">
        <v>120</v>
      </c>
      <c r="F82" s="35">
        <f>'прил.3'!G115</f>
        <v>30</v>
      </c>
      <c r="G82" s="35">
        <f>'прил.3'!H115</f>
        <v>25</v>
      </c>
      <c r="H82" s="35">
        <f>G82/F82*100</f>
        <v>83.33333333333334</v>
      </c>
    </row>
    <row r="83" spans="1:8" ht="12.75">
      <c r="A83" s="26" t="s">
        <v>174</v>
      </c>
      <c r="B83" s="18" t="s">
        <v>26</v>
      </c>
      <c r="C83" s="18" t="s">
        <v>35</v>
      </c>
      <c r="D83" s="18"/>
      <c r="E83" s="18"/>
      <c r="F83" s="25">
        <f>F84</f>
        <v>570</v>
      </c>
      <c r="G83" s="25">
        <f>G84</f>
        <v>145</v>
      </c>
      <c r="H83" s="35">
        <f t="shared" si="0"/>
        <v>25.438596491228072</v>
      </c>
    </row>
    <row r="84" spans="1:8" ht="25.5">
      <c r="A84" s="26" t="s">
        <v>210</v>
      </c>
      <c r="B84" s="18" t="s">
        <v>26</v>
      </c>
      <c r="C84" s="18" t="s">
        <v>35</v>
      </c>
      <c r="D84" s="18" t="s">
        <v>209</v>
      </c>
      <c r="E84" s="18"/>
      <c r="F84" s="25">
        <f>F85</f>
        <v>570</v>
      </c>
      <c r="G84" s="25">
        <f>G85</f>
        <v>145</v>
      </c>
      <c r="H84" s="35">
        <f t="shared" si="0"/>
        <v>25.438596491228072</v>
      </c>
    </row>
    <row r="85" spans="1:8" ht="12.75">
      <c r="A85" s="17" t="s">
        <v>119</v>
      </c>
      <c r="B85" s="18" t="s">
        <v>26</v>
      </c>
      <c r="C85" s="18" t="s">
        <v>35</v>
      </c>
      <c r="D85" s="18" t="s">
        <v>209</v>
      </c>
      <c r="E85" s="18" t="s">
        <v>120</v>
      </c>
      <c r="F85" s="25">
        <f>'прил.3'!G118</f>
        <v>570</v>
      </c>
      <c r="G85" s="25">
        <f>'прил.3'!H118</f>
        <v>145</v>
      </c>
      <c r="H85" s="35">
        <f t="shared" si="0"/>
        <v>25.438596491228072</v>
      </c>
    </row>
    <row r="86" spans="1:8" ht="12.75">
      <c r="A86" s="45" t="s">
        <v>3</v>
      </c>
      <c r="B86" s="22" t="s">
        <v>31</v>
      </c>
      <c r="C86" s="22"/>
      <c r="D86" s="22"/>
      <c r="E86" s="22"/>
      <c r="F86" s="24">
        <f>F87+F92+F103+F106+F111</f>
        <v>201019.30000000002</v>
      </c>
      <c r="G86" s="24">
        <f>G87+G92+G103+G106+G111</f>
        <v>199318.5</v>
      </c>
      <c r="H86" s="24">
        <f t="shared" si="0"/>
        <v>99.15391208704834</v>
      </c>
    </row>
    <row r="87" spans="1:8" ht="12.75">
      <c r="A87" s="17" t="s">
        <v>4</v>
      </c>
      <c r="B87" s="18" t="s">
        <v>31</v>
      </c>
      <c r="C87" s="18" t="s">
        <v>25</v>
      </c>
      <c r="D87" s="18"/>
      <c r="E87" s="18"/>
      <c r="F87" s="25">
        <f>F88</f>
        <v>74633.40000000001</v>
      </c>
      <c r="G87" s="25">
        <f>G88</f>
        <v>74978.3</v>
      </c>
      <c r="H87" s="35">
        <f t="shared" si="0"/>
        <v>100.46212553628804</v>
      </c>
    </row>
    <row r="88" spans="1:8" ht="12.75">
      <c r="A88" s="17" t="s">
        <v>5</v>
      </c>
      <c r="B88" s="18" t="s">
        <v>31</v>
      </c>
      <c r="C88" s="18" t="s">
        <v>25</v>
      </c>
      <c r="D88" s="18" t="s">
        <v>135</v>
      </c>
      <c r="E88" s="18"/>
      <c r="F88" s="25">
        <f>SUM(F89:F91)</f>
        <v>74633.40000000001</v>
      </c>
      <c r="G88" s="25">
        <f>SUM(G89:G91)</f>
        <v>74978.3</v>
      </c>
      <c r="H88" s="35">
        <f t="shared" si="0"/>
        <v>100.46212553628804</v>
      </c>
    </row>
    <row r="89" spans="1:8" ht="12.75">
      <c r="A89" s="17" t="s">
        <v>75</v>
      </c>
      <c r="B89" s="18" t="s">
        <v>31</v>
      </c>
      <c r="C89" s="18" t="s">
        <v>25</v>
      </c>
      <c r="D89" s="18" t="s">
        <v>135</v>
      </c>
      <c r="E89" s="18" t="s">
        <v>74</v>
      </c>
      <c r="F89" s="25">
        <f>'прил.3'!G15</f>
        <v>59509.1</v>
      </c>
      <c r="G89" s="25">
        <f>'прил.3'!H15</f>
        <v>59332.1</v>
      </c>
      <c r="H89" s="35">
        <f t="shared" si="0"/>
        <v>99.70256649823305</v>
      </c>
    </row>
    <row r="90" spans="1:8" ht="38.25">
      <c r="A90" s="26" t="s">
        <v>238</v>
      </c>
      <c r="B90" s="18" t="s">
        <v>31</v>
      </c>
      <c r="C90" s="18" t="s">
        <v>25</v>
      </c>
      <c r="D90" s="18" t="s">
        <v>135</v>
      </c>
      <c r="E90" s="18" t="s">
        <v>74</v>
      </c>
      <c r="F90" s="25">
        <f>'прил.3'!G16</f>
        <v>8848</v>
      </c>
      <c r="G90" s="25">
        <f>'прил.3'!H16</f>
        <v>9370</v>
      </c>
      <c r="H90" s="35">
        <f>G90/F90*100</f>
        <v>105.8996383363472</v>
      </c>
    </row>
    <row r="91" spans="1:8" ht="38.25">
      <c r="A91" s="26" t="s">
        <v>242</v>
      </c>
      <c r="B91" s="18" t="s">
        <v>31</v>
      </c>
      <c r="C91" s="18" t="s">
        <v>25</v>
      </c>
      <c r="D91" s="18" t="s">
        <v>135</v>
      </c>
      <c r="E91" s="18" t="s">
        <v>74</v>
      </c>
      <c r="F91" s="25">
        <f>'прил.3'!G122</f>
        <v>6276.3</v>
      </c>
      <c r="G91" s="25">
        <f>'прил.3'!H122</f>
        <v>6276.2</v>
      </c>
      <c r="H91" s="35">
        <f>G91/F91*100</f>
        <v>99.9984067045871</v>
      </c>
    </row>
    <row r="92" spans="1:8" ht="12.75">
      <c r="A92" s="17" t="s">
        <v>6</v>
      </c>
      <c r="B92" s="18" t="s">
        <v>31</v>
      </c>
      <c r="C92" s="18" t="s">
        <v>29</v>
      </c>
      <c r="D92" s="18"/>
      <c r="E92" s="18"/>
      <c r="F92" s="25">
        <f>F93+F98+F101</f>
        <v>117199</v>
      </c>
      <c r="G92" s="25">
        <f>G93+G98+G101</f>
        <v>115708.2</v>
      </c>
      <c r="H92" s="35">
        <f t="shared" si="0"/>
        <v>98.72797549467145</v>
      </c>
    </row>
    <row r="93" spans="1:8" ht="12.75">
      <c r="A93" s="26" t="s">
        <v>7</v>
      </c>
      <c r="B93" s="18" t="s">
        <v>31</v>
      </c>
      <c r="C93" s="18" t="s">
        <v>29</v>
      </c>
      <c r="D93" s="18" t="s">
        <v>136</v>
      </c>
      <c r="E93" s="18"/>
      <c r="F93" s="25">
        <f>SUM(F94:F97)</f>
        <v>98286.1</v>
      </c>
      <c r="G93" s="25">
        <f>SUM(G94:G97)</f>
        <v>97475.5</v>
      </c>
      <c r="H93" s="35">
        <f t="shared" si="0"/>
        <v>99.17526486451288</v>
      </c>
    </row>
    <row r="94" spans="1:8" ht="12.75">
      <c r="A94" s="17" t="s">
        <v>75</v>
      </c>
      <c r="B94" s="18" t="s">
        <v>31</v>
      </c>
      <c r="C94" s="18" t="s">
        <v>29</v>
      </c>
      <c r="D94" s="18" t="s">
        <v>136</v>
      </c>
      <c r="E94" s="18" t="s">
        <v>74</v>
      </c>
      <c r="F94" s="25">
        <f>'прил.3'!G19</f>
        <v>12657.3</v>
      </c>
      <c r="G94" s="25">
        <f>'прил.3'!H19</f>
        <v>12224.9</v>
      </c>
      <c r="H94" s="35">
        <f t="shared" si="0"/>
        <v>96.58378959177708</v>
      </c>
    </row>
    <row r="95" spans="1:8" ht="25.5">
      <c r="A95" s="26" t="s">
        <v>137</v>
      </c>
      <c r="B95" s="18" t="s">
        <v>31</v>
      </c>
      <c r="C95" s="18" t="s">
        <v>29</v>
      </c>
      <c r="D95" s="18" t="s">
        <v>136</v>
      </c>
      <c r="E95" s="18" t="s">
        <v>74</v>
      </c>
      <c r="F95" s="25">
        <f>'прил.3'!G20</f>
        <v>74824.6</v>
      </c>
      <c r="G95" s="25">
        <f>'прил.3'!H20</f>
        <v>74575.6</v>
      </c>
      <c r="H95" s="35">
        <f t="shared" si="0"/>
        <v>99.66722174258199</v>
      </c>
    </row>
    <row r="96" spans="1:8" ht="38.25">
      <c r="A96" s="26" t="s">
        <v>238</v>
      </c>
      <c r="B96" s="18" t="s">
        <v>31</v>
      </c>
      <c r="C96" s="18" t="s">
        <v>29</v>
      </c>
      <c r="D96" s="18" t="s">
        <v>136</v>
      </c>
      <c r="E96" s="18" t="s">
        <v>74</v>
      </c>
      <c r="F96" s="25">
        <f>'прил.3'!G21</f>
        <v>4880.5</v>
      </c>
      <c r="G96" s="25">
        <f>'прил.3'!H21</f>
        <v>4751.3</v>
      </c>
      <c r="H96" s="35">
        <f t="shared" si="0"/>
        <v>97.35273025304785</v>
      </c>
    </row>
    <row r="97" spans="1:8" ht="38.25">
      <c r="A97" s="26" t="s">
        <v>242</v>
      </c>
      <c r="B97" s="18" t="s">
        <v>31</v>
      </c>
      <c r="C97" s="18" t="s">
        <v>29</v>
      </c>
      <c r="D97" s="18" t="s">
        <v>136</v>
      </c>
      <c r="E97" s="18" t="s">
        <v>74</v>
      </c>
      <c r="F97" s="25">
        <f>'прил.3'!G125</f>
        <v>5923.7</v>
      </c>
      <c r="G97" s="25">
        <f>'прил.3'!H125</f>
        <v>5923.7</v>
      </c>
      <c r="H97" s="35">
        <f>G97/F97*100</f>
        <v>100</v>
      </c>
    </row>
    <row r="98" spans="1:8" ht="12.75">
      <c r="A98" s="17" t="s">
        <v>8</v>
      </c>
      <c r="B98" s="18" t="s">
        <v>31</v>
      </c>
      <c r="C98" s="18" t="s">
        <v>29</v>
      </c>
      <c r="D98" s="18" t="s">
        <v>73</v>
      </c>
      <c r="E98" s="18"/>
      <c r="F98" s="25">
        <f>SUM(F99:F100)</f>
        <v>18822.9</v>
      </c>
      <c r="G98" s="25">
        <f>SUM(G99:G100)</f>
        <v>18214.7</v>
      </c>
      <c r="H98" s="35">
        <f aca="true" t="shared" si="1" ref="H98:H180">G98/F98*100</f>
        <v>96.76882945773498</v>
      </c>
    </row>
    <row r="99" spans="1:8" ht="12.75">
      <c r="A99" s="17" t="s">
        <v>75</v>
      </c>
      <c r="B99" s="18" t="s">
        <v>31</v>
      </c>
      <c r="C99" s="18" t="s">
        <v>29</v>
      </c>
      <c r="D99" s="18" t="s">
        <v>73</v>
      </c>
      <c r="E99" s="18" t="s">
        <v>74</v>
      </c>
      <c r="F99" s="25">
        <f>'прил.3'!G23+'прил.3'!G163+'прил.3'!G241</f>
        <v>17937.9</v>
      </c>
      <c r="G99" s="25">
        <f>'прил.3'!H23+'прил.3'!H163+'прил.3'!H241</f>
        <v>17349.8</v>
      </c>
      <c r="H99" s="35">
        <f t="shared" si="1"/>
        <v>96.72146683837013</v>
      </c>
    </row>
    <row r="100" spans="1:8" ht="38.25">
      <c r="A100" s="26" t="s">
        <v>238</v>
      </c>
      <c r="B100" s="18" t="s">
        <v>31</v>
      </c>
      <c r="C100" s="18" t="s">
        <v>29</v>
      </c>
      <c r="D100" s="18" t="s">
        <v>73</v>
      </c>
      <c r="E100" s="18" t="s">
        <v>74</v>
      </c>
      <c r="F100" s="25">
        <f>'прил.3'!G164</f>
        <v>885</v>
      </c>
      <c r="G100" s="25">
        <f>'прил.3'!H164</f>
        <v>864.9</v>
      </c>
      <c r="H100" s="35">
        <f t="shared" si="1"/>
        <v>97.72881355932203</v>
      </c>
    </row>
    <row r="101" spans="1:8" ht="12.75">
      <c r="A101" s="17" t="s">
        <v>234</v>
      </c>
      <c r="B101" s="18" t="s">
        <v>31</v>
      </c>
      <c r="C101" s="18" t="s">
        <v>29</v>
      </c>
      <c r="D101" s="18" t="s">
        <v>233</v>
      </c>
      <c r="E101" s="18"/>
      <c r="F101" s="25">
        <f>F102</f>
        <v>90</v>
      </c>
      <c r="G101" s="25">
        <f>G102</f>
        <v>18</v>
      </c>
      <c r="H101" s="35">
        <f>G101/F101*100</f>
        <v>20</v>
      </c>
    </row>
    <row r="102" spans="1:8" ht="12.75">
      <c r="A102" s="17" t="s">
        <v>75</v>
      </c>
      <c r="B102" s="18" t="s">
        <v>31</v>
      </c>
      <c r="C102" s="18" t="s">
        <v>29</v>
      </c>
      <c r="D102" s="18" t="s">
        <v>233</v>
      </c>
      <c r="E102" s="18" t="s">
        <v>74</v>
      </c>
      <c r="F102" s="25">
        <f>'прил.3'!G25</f>
        <v>90</v>
      </c>
      <c r="G102" s="25">
        <f>'прил.3'!H25</f>
        <v>18</v>
      </c>
      <c r="H102" s="35">
        <f>G102/F102*100</f>
        <v>20</v>
      </c>
    </row>
    <row r="103" spans="1:8" ht="12.75">
      <c r="A103" s="17" t="s">
        <v>9</v>
      </c>
      <c r="B103" s="18" t="s">
        <v>31</v>
      </c>
      <c r="C103" s="18" t="s">
        <v>30</v>
      </c>
      <c r="D103" s="18"/>
      <c r="E103" s="18"/>
      <c r="F103" s="25">
        <f>F104</f>
        <v>29.5</v>
      </c>
      <c r="G103" s="25">
        <f>G104</f>
        <v>18</v>
      </c>
      <c r="H103" s="35">
        <f t="shared" si="1"/>
        <v>61.016949152542374</v>
      </c>
    </row>
    <row r="104" spans="1:8" ht="12.75">
      <c r="A104" s="17" t="s">
        <v>53</v>
      </c>
      <c r="B104" s="18" t="s">
        <v>31</v>
      </c>
      <c r="C104" s="18" t="s">
        <v>30</v>
      </c>
      <c r="D104" s="18" t="s">
        <v>138</v>
      </c>
      <c r="E104" s="18"/>
      <c r="F104" s="25">
        <f>F105</f>
        <v>29.5</v>
      </c>
      <c r="G104" s="25">
        <f>G105</f>
        <v>18</v>
      </c>
      <c r="H104" s="35">
        <f t="shared" si="1"/>
        <v>61.016949152542374</v>
      </c>
    </row>
    <row r="105" spans="1:8" ht="12.75">
      <c r="A105" s="17" t="s">
        <v>139</v>
      </c>
      <c r="B105" s="18" t="s">
        <v>31</v>
      </c>
      <c r="C105" s="18" t="s">
        <v>30</v>
      </c>
      <c r="D105" s="18" t="s">
        <v>138</v>
      </c>
      <c r="E105" s="18" t="s">
        <v>140</v>
      </c>
      <c r="F105" s="25">
        <f>'прил.3'!G28</f>
        <v>29.5</v>
      </c>
      <c r="G105" s="25">
        <f>'прил.3'!H28</f>
        <v>18</v>
      </c>
      <c r="H105" s="35">
        <f t="shared" si="1"/>
        <v>61.016949152542374</v>
      </c>
    </row>
    <row r="106" spans="1:8" ht="12.75">
      <c r="A106" s="17" t="s">
        <v>144</v>
      </c>
      <c r="B106" s="18" t="s">
        <v>31</v>
      </c>
      <c r="C106" s="18" t="s">
        <v>31</v>
      </c>
      <c r="D106" s="18"/>
      <c r="E106" s="18"/>
      <c r="F106" s="25">
        <f>F109+F107</f>
        <v>3484.8</v>
      </c>
      <c r="G106" s="25">
        <f>G109+G107</f>
        <v>3075.4</v>
      </c>
      <c r="H106" s="35">
        <f t="shared" si="1"/>
        <v>88.25183654729109</v>
      </c>
    </row>
    <row r="107" spans="1:8" ht="12.75">
      <c r="A107" s="17" t="s">
        <v>159</v>
      </c>
      <c r="B107" s="18" t="s">
        <v>31</v>
      </c>
      <c r="C107" s="18" t="s">
        <v>31</v>
      </c>
      <c r="D107" s="18" t="s">
        <v>160</v>
      </c>
      <c r="E107" s="18"/>
      <c r="F107" s="25">
        <f>F108</f>
        <v>2086.8</v>
      </c>
      <c r="G107" s="25">
        <f>G108</f>
        <v>2035.2</v>
      </c>
      <c r="H107" s="35">
        <f t="shared" si="1"/>
        <v>97.52731454859114</v>
      </c>
    </row>
    <row r="108" spans="1:8" ht="12.75">
      <c r="A108" s="17" t="s">
        <v>75</v>
      </c>
      <c r="B108" s="18" t="s">
        <v>31</v>
      </c>
      <c r="C108" s="18" t="s">
        <v>31</v>
      </c>
      <c r="D108" s="18" t="s">
        <v>160</v>
      </c>
      <c r="E108" s="18" t="s">
        <v>74</v>
      </c>
      <c r="F108" s="25">
        <f>'прил.3'!G167</f>
        <v>2086.8</v>
      </c>
      <c r="G108" s="25">
        <f>'прил.3'!H167</f>
        <v>2035.2</v>
      </c>
      <c r="H108" s="35">
        <f t="shared" si="1"/>
        <v>97.52731454859114</v>
      </c>
    </row>
    <row r="109" spans="1:8" ht="25.5">
      <c r="A109" s="26" t="s">
        <v>145</v>
      </c>
      <c r="B109" s="18" t="s">
        <v>31</v>
      </c>
      <c r="C109" s="18" t="s">
        <v>31</v>
      </c>
      <c r="D109" s="18" t="s">
        <v>146</v>
      </c>
      <c r="E109" s="18"/>
      <c r="F109" s="25">
        <f>F110</f>
        <v>1398</v>
      </c>
      <c r="G109" s="25">
        <f>G110</f>
        <v>1040.2</v>
      </c>
      <c r="H109" s="35">
        <f t="shared" si="1"/>
        <v>74.4062947067239</v>
      </c>
    </row>
    <row r="110" spans="1:8" ht="12.75">
      <c r="A110" s="17" t="s">
        <v>147</v>
      </c>
      <c r="B110" s="18" t="s">
        <v>31</v>
      </c>
      <c r="C110" s="18" t="s">
        <v>31</v>
      </c>
      <c r="D110" s="18" t="s">
        <v>146</v>
      </c>
      <c r="E110" s="18" t="s">
        <v>148</v>
      </c>
      <c r="F110" s="25">
        <f>'прил.3'!G31</f>
        <v>1398</v>
      </c>
      <c r="G110" s="25">
        <f>'прил.3'!H31</f>
        <v>1040.2</v>
      </c>
      <c r="H110" s="35">
        <f t="shared" si="1"/>
        <v>74.4062947067239</v>
      </c>
    </row>
    <row r="111" spans="1:8" ht="12.75">
      <c r="A111" s="17" t="s">
        <v>141</v>
      </c>
      <c r="B111" s="18" t="s">
        <v>31</v>
      </c>
      <c r="C111" s="18" t="s">
        <v>34</v>
      </c>
      <c r="D111" s="18"/>
      <c r="E111" s="18"/>
      <c r="F111" s="25">
        <f>F112+F114+F116</f>
        <v>5672.6</v>
      </c>
      <c r="G111" s="25">
        <f>G112+G114+G116</f>
        <v>5538.6</v>
      </c>
      <c r="H111" s="35">
        <f t="shared" si="1"/>
        <v>97.63776751401474</v>
      </c>
    </row>
    <row r="112" spans="1:8" ht="12.75">
      <c r="A112" s="17" t="s">
        <v>80</v>
      </c>
      <c r="B112" s="37" t="s">
        <v>31</v>
      </c>
      <c r="C112" s="18" t="s">
        <v>34</v>
      </c>
      <c r="D112" s="18" t="s">
        <v>81</v>
      </c>
      <c r="E112" s="18"/>
      <c r="F112" s="25">
        <f>F113</f>
        <v>2528.2</v>
      </c>
      <c r="G112" s="25">
        <f>G113</f>
        <v>2451.4</v>
      </c>
      <c r="H112" s="35">
        <f>G112/F112*100</f>
        <v>96.96226564354087</v>
      </c>
    </row>
    <row r="113" spans="1:8" ht="12.75">
      <c r="A113" s="17" t="s">
        <v>164</v>
      </c>
      <c r="B113" s="37" t="s">
        <v>31</v>
      </c>
      <c r="C113" s="18" t="s">
        <v>34</v>
      </c>
      <c r="D113" s="18" t="s">
        <v>81</v>
      </c>
      <c r="E113" s="18" t="s">
        <v>165</v>
      </c>
      <c r="F113" s="25">
        <f>'прил.3'!G34</f>
        <v>2528.2</v>
      </c>
      <c r="G113" s="25">
        <f>'прил.3'!H34</f>
        <v>2451.4</v>
      </c>
      <c r="H113" s="35">
        <f>G113/F113*100</f>
        <v>96.96226564354087</v>
      </c>
    </row>
    <row r="114" spans="1:8" ht="25.5">
      <c r="A114" s="44" t="s">
        <v>193</v>
      </c>
      <c r="B114" s="37" t="s">
        <v>31</v>
      </c>
      <c r="C114" s="18" t="s">
        <v>34</v>
      </c>
      <c r="D114" s="18" t="s">
        <v>192</v>
      </c>
      <c r="E114" s="18"/>
      <c r="F114" s="25">
        <f>F115</f>
        <v>555.4</v>
      </c>
      <c r="G114" s="25">
        <f>G115</f>
        <v>551.9</v>
      </c>
      <c r="H114" s="35">
        <f>G114/F114*100</f>
        <v>99.36982355059418</v>
      </c>
    </row>
    <row r="115" spans="1:8" ht="12.75">
      <c r="A115" s="17" t="s">
        <v>75</v>
      </c>
      <c r="B115" s="37" t="s">
        <v>31</v>
      </c>
      <c r="C115" s="18" t="s">
        <v>34</v>
      </c>
      <c r="D115" s="18" t="s">
        <v>192</v>
      </c>
      <c r="E115" s="18" t="s">
        <v>74</v>
      </c>
      <c r="F115" s="25">
        <f>'прил.3'!G36</f>
        <v>555.4</v>
      </c>
      <c r="G115" s="25">
        <f>'прил.3'!H36</f>
        <v>551.9</v>
      </c>
      <c r="H115" s="35">
        <f>G115/F115*100</f>
        <v>99.36982355059418</v>
      </c>
    </row>
    <row r="116" spans="1:8" ht="40.5" customHeight="1">
      <c r="A116" s="44" t="s">
        <v>142</v>
      </c>
      <c r="B116" s="37" t="s">
        <v>31</v>
      </c>
      <c r="C116" s="18" t="s">
        <v>34</v>
      </c>
      <c r="D116" s="18" t="s">
        <v>143</v>
      </c>
      <c r="E116" s="18"/>
      <c r="F116" s="25">
        <f>F117</f>
        <v>2589</v>
      </c>
      <c r="G116" s="25">
        <f>G117</f>
        <v>2535.3</v>
      </c>
      <c r="H116" s="35">
        <f t="shared" si="1"/>
        <v>97.92584009269989</v>
      </c>
    </row>
    <row r="117" spans="1:8" ht="12.75">
      <c r="A117" s="17" t="s">
        <v>75</v>
      </c>
      <c r="B117" s="18" t="s">
        <v>31</v>
      </c>
      <c r="C117" s="18" t="s">
        <v>34</v>
      </c>
      <c r="D117" s="18" t="s">
        <v>143</v>
      </c>
      <c r="E117" s="18" t="s">
        <v>74</v>
      </c>
      <c r="F117" s="25">
        <f>'прил.3'!G38</f>
        <v>2589</v>
      </c>
      <c r="G117" s="25">
        <f>'прил.3'!H38</f>
        <v>2535.3</v>
      </c>
      <c r="H117" s="35">
        <f t="shared" si="1"/>
        <v>97.92584009269989</v>
      </c>
    </row>
    <row r="118" spans="1:8" ht="12.75">
      <c r="A118" s="21" t="s">
        <v>101</v>
      </c>
      <c r="B118" s="22" t="s">
        <v>38</v>
      </c>
      <c r="C118" s="22"/>
      <c r="D118" s="22"/>
      <c r="E118" s="22"/>
      <c r="F118" s="24">
        <f>F119+F135+F132</f>
        <v>26079.899999999998</v>
      </c>
      <c r="G118" s="24">
        <f>G119+G135+G132</f>
        <v>23715.500000000004</v>
      </c>
      <c r="H118" s="24">
        <f t="shared" si="1"/>
        <v>90.93401431753958</v>
      </c>
    </row>
    <row r="119" spans="1:8" ht="12.75">
      <c r="A119" s="17" t="s">
        <v>102</v>
      </c>
      <c r="B119" s="18" t="s">
        <v>38</v>
      </c>
      <c r="C119" s="18" t="s">
        <v>25</v>
      </c>
      <c r="D119" s="18"/>
      <c r="E119" s="18"/>
      <c r="F119" s="35">
        <f>F120+F124+F126+F128+F130</f>
        <v>21450.899999999998</v>
      </c>
      <c r="G119" s="35">
        <f>G120+G124+G126+G128+G130</f>
        <v>20915.100000000002</v>
      </c>
      <c r="H119" s="35">
        <f t="shared" si="1"/>
        <v>97.50220270478164</v>
      </c>
    </row>
    <row r="120" spans="1:8" ht="25.5">
      <c r="A120" s="26" t="s">
        <v>103</v>
      </c>
      <c r="B120" s="18" t="s">
        <v>38</v>
      </c>
      <c r="C120" s="18" t="s">
        <v>25</v>
      </c>
      <c r="D120" s="18" t="s">
        <v>104</v>
      </c>
      <c r="E120" s="18"/>
      <c r="F120" s="35">
        <f>SUM(F121:F123)</f>
        <v>13399.2</v>
      </c>
      <c r="G120" s="35">
        <f>SUM(G121:G123)</f>
        <v>12933.300000000001</v>
      </c>
      <c r="H120" s="35">
        <f t="shared" si="1"/>
        <v>96.52292674189505</v>
      </c>
    </row>
    <row r="121" spans="1:8" ht="12.75">
      <c r="A121" s="17" t="s">
        <v>75</v>
      </c>
      <c r="B121" s="18" t="s">
        <v>38</v>
      </c>
      <c r="C121" s="18" t="s">
        <v>25</v>
      </c>
      <c r="D121" s="18" t="s">
        <v>104</v>
      </c>
      <c r="E121" s="18" t="s">
        <v>74</v>
      </c>
      <c r="F121" s="35">
        <f>'прил.3'!G171+'прил.3'!G129</f>
        <v>10048.7</v>
      </c>
      <c r="G121" s="35">
        <f>'прил.3'!H171+'прил.3'!H129</f>
        <v>8867.6</v>
      </c>
      <c r="H121" s="35">
        <f t="shared" si="1"/>
        <v>88.24624080726859</v>
      </c>
    </row>
    <row r="122" spans="1:8" ht="38.25">
      <c r="A122" s="26" t="s">
        <v>238</v>
      </c>
      <c r="B122" s="18" t="s">
        <v>38</v>
      </c>
      <c r="C122" s="18" t="s">
        <v>25</v>
      </c>
      <c r="D122" s="18" t="s">
        <v>104</v>
      </c>
      <c r="E122" s="18" t="s">
        <v>74</v>
      </c>
      <c r="F122" s="35">
        <f>'прил.3'!G172</f>
        <v>1850.5</v>
      </c>
      <c r="G122" s="35">
        <f>'прил.3'!H172</f>
        <v>2565.8</v>
      </c>
      <c r="H122" s="35">
        <f t="shared" si="1"/>
        <v>138.6544177249392</v>
      </c>
    </row>
    <row r="123" spans="1:8" ht="38.25">
      <c r="A123" s="26" t="s">
        <v>242</v>
      </c>
      <c r="B123" s="18" t="s">
        <v>38</v>
      </c>
      <c r="C123" s="18" t="s">
        <v>25</v>
      </c>
      <c r="D123" s="18" t="s">
        <v>104</v>
      </c>
      <c r="E123" s="18" t="s">
        <v>74</v>
      </c>
      <c r="F123" s="35">
        <f>'прил.3'!G130</f>
        <v>1500</v>
      </c>
      <c r="G123" s="35">
        <f>'прил.3'!H130</f>
        <v>1499.9</v>
      </c>
      <c r="H123" s="35">
        <f>G123/F123*100</f>
        <v>99.99333333333334</v>
      </c>
    </row>
    <row r="124" spans="1:8" ht="12.75">
      <c r="A124" s="17" t="s">
        <v>15</v>
      </c>
      <c r="B124" s="18" t="s">
        <v>38</v>
      </c>
      <c r="C124" s="18" t="s">
        <v>25</v>
      </c>
      <c r="D124" s="18" t="s">
        <v>105</v>
      </c>
      <c r="E124" s="18"/>
      <c r="F124" s="35">
        <f>F125</f>
        <v>553.1</v>
      </c>
      <c r="G124" s="35">
        <f>G125</f>
        <v>523.9</v>
      </c>
      <c r="H124" s="35">
        <f t="shared" si="1"/>
        <v>94.72066534080635</v>
      </c>
    </row>
    <row r="125" spans="1:8" ht="12.75">
      <c r="A125" s="17" t="s">
        <v>75</v>
      </c>
      <c r="B125" s="18" t="s">
        <v>38</v>
      </c>
      <c r="C125" s="18" t="s">
        <v>25</v>
      </c>
      <c r="D125" s="18" t="s">
        <v>105</v>
      </c>
      <c r="E125" s="18" t="s">
        <v>74</v>
      </c>
      <c r="F125" s="35">
        <f>'прил.3'!G174</f>
        <v>553.1</v>
      </c>
      <c r="G125" s="35">
        <f>'прил.3'!H174</f>
        <v>523.9</v>
      </c>
      <c r="H125" s="35">
        <f t="shared" si="1"/>
        <v>94.72066534080635</v>
      </c>
    </row>
    <row r="126" spans="1:8" ht="12.75">
      <c r="A126" s="17" t="s">
        <v>16</v>
      </c>
      <c r="B126" s="18" t="s">
        <v>38</v>
      </c>
      <c r="C126" s="18" t="s">
        <v>25</v>
      </c>
      <c r="D126" s="18" t="s">
        <v>106</v>
      </c>
      <c r="E126" s="18"/>
      <c r="F126" s="35">
        <f>F127</f>
        <v>3896.4</v>
      </c>
      <c r="G126" s="35">
        <f>G127</f>
        <v>3864.3</v>
      </c>
      <c r="H126" s="35">
        <f t="shared" si="1"/>
        <v>99.17616261164152</v>
      </c>
    </row>
    <row r="127" spans="1:8" ht="12.75">
      <c r="A127" s="17" t="s">
        <v>75</v>
      </c>
      <c r="B127" s="18" t="s">
        <v>38</v>
      </c>
      <c r="C127" s="18" t="s">
        <v>25</v>
      </c>
      <c r="D127" s="18" t="s">
        <v>106</v>
      </c>
      <c r="E127" s="18" t="s">
        <v>74</v>
      </c>
      <c r="F127" s="35">
        <f>'прил.3'!G176</f>
        <v>3896.4</v>
      </c>
      <c r="G127" s="35">
        <f>'прил.3'!H176</f>
        <v>3864.3</v>
      </c>
      <c r="H127" s="35">
        <f t="shared" si="1"/>
        <v>99.17616261164152</v>
      </c>
    </row>
    <row r="128" spans="1:8" ht="25.5">
      <c r="A128" s="26" t="s">
        <v>131</v>
      </c>
      <c r="B128" s="18" t="s">
        <v>38</v>
      </c>
      <c r="C128" s="18" t="s">
        <v>25</v>
      </c>
      <c r="D128" s="18" t="s">
        <v>132</v>
      </c>
      <c r="E128" s="18"/>
      <c r="F128" s="35">
        <f>F129</f>
        <v>2483.1</v>
      </c>
      <c r="G128" s="35">
        <f>G129</f>
        <v>2478.7</v>
      </c>
      <c r="H128" s="35">
        <f aca="true" t="shared" si="2" ref="H128:H134">G128/F128*100</f>
        <v>99.82280214248318</v>
      </c>
    </row>
    <row r="129" spans="1:8" ht="25.5">
      <c r="A129" s="44" t="s">
        <v>134</v>
      </c>
      <c r="B129" s="18" t="s">
        <v>38</v>
      </c>
      <c r="C129" s="18" t="s">
        <v>25</v>
      </c>
      <c r="D129" s="18" t="s">
        <v>132</v>
      </c>
      <c r="E129" s="18" t="s">
        <v>133</v>
      </c>
      <c r="F129" s="35">
        <f>'прил.3'!G178</f>
        <v>2483.1</v>
      </c>
      <c r="G129" s="35">
        <f>'прил.3'!H178</f>
        <v>2478.7</v>
      </c>
      <c r="H129" s="35">
        <f t="shared" si="2"/>
        <v>99.82280214248318</v>
      </c>
    </row>
    <row r="130" spans="1:8" ht="40.5" customHeight="1">
      <c r="A130" s="44" t="s">
        <v>142</v>
      </c>
      <c r="B130" s="18" t="s">
        <v>38</v>
      </c>
      <c r="C130" s="18" t="s">
        <v>25</v>
      </c>
      <c r="D130" s="18" t="s">
        <v>143</v>
      </c>
      <c r="E130" s="18"/>
      <c r="F130" s="35">
        <f>F131</f>
        <v>1119.1</v>
      </c>
      <c r="G130" s="35">
        <f>G131</f>
        <v>1114.9</v>
      </c>
      <c r="H130" s="35">
        <f t="shared" si="2"/>
        <v>99.62469841837192</v>
      </c>
    </row>
    <row r="131" spans="1:8" ht="12.75">
      <c r="A131" s="17" t="s">
        <v>75</v>
      </c>
      <c r="B131" s="18" t="s">
        <v>38</v>
      </c>
      <c r="C131" s="18" t="s">
        <v>25</v>
      </c>
      <c r="D131" s="18" t="s">
        <v>143</v>
      </c>
      <c r="E131" s="18" t="s">
        <v>74</v>
      </c>
      <c r="F131" s="35">
        <f>'прил.3'!G180</f>
        <v>1119.1</v>
      </c>
      <c r="G131" s="35">
        <f>'прил.3'!H180</f>
        <v>1114.9</v>
      </c>
      <c r="H131" s="35">
        <f t="shared" si="2"/>
        <v>99.62469841837192</v>
      </c>
    </row>
    <row r="132" spans="1:8" ht="12.75">
      <c r="A132" s="42" t="s">
        <v>214</v>
      </c>
      <c r="B132" s="18" t="s">
        <v>38</v>
      </c>
      <c r="C132" s="18" t="s">
        <v>35</v>
      </c>
      <c r="D132" s="18"/>
      <c r="E132" s="18"/>
      <c r="F132" s="35">
        <f>F133</f>
        <v>1493.5</v>
      </c>
      <c r="G132" s="35">
        <f>G133</f>
        <v>1477</v>
      </c>
      <c r="H132" s="35">
        <f t="shared" si="2"/>
        <v>98.89521258788082</v>
      </c>
    </row>
    <row r="133" spans="1:8" ht="25.5">
      <c r="A133" s="34" t="s">
        <v>131</v>
      </c>
      <c r="B133" s="18" t="s">
        <v>38</v>
      </c>
      <c r="C133" s="18" t="s">
        <v>35</v>
      </c>
      <c r="D133" s="18" t="s">
        <v>132</v>
      </c>
      <c r="E133" s="18"/>
      <c r="F133" s="35">
        <f>F134</f>
        <v>1493.5</v>
      </c>
      <c r="G133" s="35">
        <f>G134</f>
        <v>1477</v>
      </c>
      <c r="H133" s="35">
        <f t="shared" si="2"/>
        <v>98.89521258788082</v>
      </c>
    </row>
    <row r="134" spans="1:8" ht="25.5">
      <c r="A134" s="44" t="s">
        <v>134</v>
      </c>
      <c r="B134" s="18" t="s">
        <v>38</v>
      </c>
      <c r="C134" s="18" t="s">
        <v>35</v>
      </c>
      <c r="D134" s="18" t="s">
        <v>132</v>
      </c>
      <c r="E134" s="18" t="s">
        <v>133</v>
      </c>
      <c r="F134" s="35">
        <f>'прил.3'!G133+'прил.3'!G266</f>
        <v>1493.5</v>
      </c>
      <c r="G134" s="35">
        <f>'прил.3'!H133+'прил.3'!H266</f>
        <v>1477</v>
      </c>
      <c r="H134" s="35">
        <f t="shared" si="2"/>
        <v>98.89521258788082</v>
      </c>
    </row>
    <row r="135" spans="1:8" ht="25.5">
      <c r="A135" s="42" t="s">
        <v>107</v>
      </c>
      <c r="B135" s="18" t="s">
        <v>38</v>
      </c>
      <c r="C135" s="18" t="s">
        <v>26</v>
      </c>
      <c r="D135" s="18"/>
      <c r="E135" s="18"/>
      <c r="F135" s="25">
        <f>F136+F138</f>
        <v>3135.5</v>
      </c>
      <c r="G135" s="25">
        <f>G136+G138</f>
        <v>1323.4</v>
      </c>
      <c r="H135" s="35">
        <f t="shared" si="1"/>
        <v>42.20698453197257</v>
      </c>
    </row>
    <row r="136" spans="1:8" ht="12.75">
      <c r="A136" s="26" t="s">
        <v>80</v>
      </c>
      <c r="B136" s="18" t="s">
        <v>38</v>
      </c>
      <c r="C136" s="18" t="s">
        <v>26</v>
      </c>
      <c r="D136" s="18" t="s">
        <v>81</v>
      </c>
      <c r="E136" s="18"/>
      <c r="F136" s="25">
        <f>F137</f>
        <v>1135.5</v>
      </c>
      <c r="G136" s="25">
        <f>G137</f>
        <v>1124.5</v>
      </c>
      <c r="H136" s="35">
        <f t="shared" si="1"/>
        <v>99.03126376045795</v>
      </c>
    </row>
    <row r="137" spans="1:8" ht="12.75">
      <c r="A137" s="26" t="s">
        <v>164</v>
      </c>
      <c r="B137" s="18" t="s">
        <v>38</v>
      </c>
      <c r="C137" s="18" t="s">
        <v>26</v>
      </c>
      <c r="D137" s="18" t="s">
        <v>81</v>
      </c>
      <c r="E137" s="18" t="s">
        <v>165</v>
      </c>
      <c r="F137" s="25">
        <f>'прил.3'!G183</f>
        <v>1135.5</v>
      </c>
      <c r="G137" s="25">
        <f>'прил.3'!H183</f>
        <v>1124.5</v>
      </c>
      <c r="H137" s="35">
        <f t="shared" si="1"/>
        <v>99.03126376045795</v>
      </c>
    </row>
    <row r="138" spans="1:8" ht="12.75">
      <c r="A138" s="17" t="s">
        <v>188</v>
      </c>
      <c r="B138" s="18" t="s">
        <v>38</v>
      </c>
      <c r="C138" s="18" t="s">
        <v>26</v>
      </c>
      <c r="D138" s="18" t="s">
        <v>187</v>
      </c>
      <c r="E138" s="18"/>
      <c r="F138" s="25">
        <f>F139</f>
        <v>2000</v>
      </c>
      <c r="G138" s="25">
        <f>G139</f>
        <v>198.9</v>
      </c>
      <c r="H138" s="35">
        <f>G138/F138*100</f>
        <v>9.945</v>
      </c>
    </row>
    <row r="139" spans="1:8" ht="38.25">
      <c r="A139" s="26" t="s">
        <v>243</v>
      </c>
      <c r="B139" s="18" t="s">
        <v>38</v>
      </c>
      <c r="C139" s="18" t="s">
        <v>26</v>
      </c>
      <c r="D139" s="18" t="s">
        <v>187</v>
      </c>
      <c r="E139" s="18" t="s">
        <v>189</v>
      </c>
      <c r="F139" s="25">
        <f>'прил.3'!G136</f>
        <v>2000</v>
      </c>
      <c r="G139" s="25">
        <f>'прил.3'!H136</f>
        <v>198.9</v>
      </c>
      <c r="H139" s="35">
        <f>G139/F139*100</f>
        <v>9.945</v>
      </c>
    </row>
    <row r="140" spans="1:8" ht="12.75">
      <c r="A140" s="21" t="s">
        <v>76</v>
      </c>
      <c r="B140" s="22" t="s">
        <v>34</v>
      </c>
      <c r="C140" s="22"/>
      <c r="D140" s="22"/>
      <c r="E140" s="22"/>
      <c r="F140" s="24">
        <f>F141+F153+F160</f>
        <v>128534.60000000002</v>
      </c>
      <c r="G140" s="24">
        <f>G141+G153+G160</f>
        <v>113885.5</v>
      </c>
      <c r="H140" s="24">
        <f t="shared" si="1"/>
        <v>88.60299094562863</v>
      </c>
    </row>
    <row r="141" spans="1:8" ht="12.75">
      <c r="A141" s="17" t="s">
        <v>11</v>
      </c>
      <c r="B141" s="18" t="s">
        <v>34</v>
      </c>
      <c r="C141" s="18" t="s">
        <v>25</v>
      </c>
      <c r="D141" s="18"/>
      <c r="E141" s="18"/>
      <c r="F141" s="25">
        <f>F144+F149+F142</f>
        <v>99817.50000000001</v>
      </c>
      <c r="G141" s="25">
        <f>G144+G149+G142</f>
        <v>96202.8</v>
      </c>
      <c r="H141" s="35">
        <f t="shared" si="1"/>
        <v>96.37869111127807</v>
      </c>
    </row>
    <row r="142" spans="1:8" ht="25.5">
      <c r="A142" s="26" t="s">
        <v>197</v>
      </c>
      <c r="B142" s="18" t="s">
        <v>34</v>
      </c>
      <c r="C142" s="18" t="s">
        <v>25</v>
      </c>
      <c r="D142" s="18" t="s">
        <v>196</v>
      </c>
      <c r="E142" s="18"/>
      <c r="F142" s="25">
        <f>F143</f>
        <v>476.5</v>
      </c>
      <c r="G142" s="25">
        <f>G143</f>
        <v>205.8</v>
      </c>
      <c r="H142" s="35">
        <f>G142/F142*100</f>
        <v>43.189926547743966</v>
      </c>
    </row>
    <row r="143" spans="1:8" ht="12.75">
      <c r="A143" s="26" t="s">
        <v>75</v>
      </c>
      <c r="B143" s="18" t="s">
        <v>34</v>
      </c>
      <c r="C143" s="18" t="s">
        <v>25</v>
      </c>
      <c r="D143" s="18" t="s">
        <v>196</v>
      </c>
      <c r="E143" s="18" t="s">
        <v>74</v>
      </c>
      <c r="F143" s="25">
        <f>'прил.3'!G50</f>
        <v>476.5</v>
      </c>
      <c r="G143" s="25">
        <f>'прил.3'!H50</f>
        <v>205.8</v>
      </c>
      <c r="H143" s="35">
        <f>G143/F143*100</f>
        <v>43.189926547743966</v>
      </c>
    </row>
    <row r="144" spans="1:8" ht="12.75">
      <c r="A144" s="17" t="s">
        <v>99</v>
      </c>
      <c r="B144" s="18" t="s">
        <v>34</v>
      </c>
      <c r="C144" s="18" t="s">
        <v>25</v>
      </c>
      <c r="D144" s="18" t="s">
        <v>100</v>
      </c>
      <c r="E144" s="18"/>
      <c r="F144" s="25">
        <f>SUM(F145:F148)</f>
        <v>90831.90000000001</v>
      </c>
      <c r="G144" s="25">
        <f>SUM(G145:G148)</f>
        <v>86934</v>
      </c>
      <c r="H144" s="35">
        <f t="shared" si="1"/>
        <v>95.70866622849461</v>
      </c>
    </row>
    <row r="145" spans="1:8" ht="12.75">
      <c r="A145" s="26" t="s">
        <v>75</v>
      </c>
      <c r="B145" s="18" t="s">
        <v>34</v>
      </c>
      <c r="C145" s="18" t="s">
        <v>25</v>
      </c>
      <c r="D145" s="18" t="s">
        <v>100</v>
      </c>
      <c r="E145" s="18" t="s">
        <v>74</v>
      </c>
      <c r="F145" s="25">
        <f>'прил.3'!G52</f>
        <v>82501.3</v>
      </c>
      <c r="G145" s="25">
        <f>'прил.3'!H52</f>
        <v>78350.3</v>
      </c>
      <c r="H145" s="35">
        <f t="shared" si="1"/>
        <v>94.96856413171672</v>
      </c>
    </row>
    <row r="146" spans="1:8" ht="38.25">
      <c r="A146" s="26" t="s">
        <v>238</v>
      </c>
      <c r="B146" s="18" t="s">
        <v>34</v>
      </c>
      <c r="C146" s="18" t="s">
        <v>25</v>
      </c>
      <c r="D146" s="18" t="s">
        <v>100</v>
      </c>
      <c r="E146" s="18" t="s">
        <v>74</v>
      </c>
      <c r="F146" s="25">
        <f>'прил.3'!G53</f>
        <v>7130</v>
      </c>
      <c r="G146" s="25">
        <f>'прил.3'!H53</f>
        <v>7413.7</v>
      </c>
      <c r="H146" s="35">
        <f t="shared" si="1"/>
        <v>103.9789621318373</v>
      </c>
    </row>
    <row r="147" spans="1:8" ht="38.25">
      <c r="A147" s="26" t="s">
        <v>255</v>
      </c>
      <c r="B147" s="18" t="s">
        <v>34</v>
      </c>
      <c r="C147" s="18" t="s">
        <v>25</v>
      </c>
      <c r="D147" s="18" t="s">
        <v>100</v>
      </c>
      <c r="E147" s="18" t="s">
        <v>74</v>
      </c>
      <c r="F147" s="25">
        <f>'прил.3'!G140</f>
        <v>200.6</v>
      </c>
      <c r="G147" s="25">
        <f>'прил.3'!H140</f>
        <v>170.5</v>
      </c>
      <c r="H147" s="35">
        <f t="shared" si="1"/>
        <v>84.9950149551346</v>
      </c>
    </row>
    <row r="148" spans="1:8" ht="38.25">
      <c r="A148" s="26" t="s">
        <v>242</v>
      </c>
      <c r="B148" s="18" t="s">
        <v>34</v>
      </c>
      <c r="C148" s="18" t="s">
        <v>25</v>
      </c>
      <c r="D148" s="18" t="s">
        <v>100</v>
      </c>
      <c r="E148" s="18" t="s">
        <v>74</v>
      </c>
      <c r="F148" s="25">
        <f>'прил.3'!G141</f>
        <v>1000</v>
      </c>
      <c r="G148" s="25">
        <f>'прил.3'!H141</f>
        <v>999.5</v>
      </c>
      <c r="H148" s="35">
        <f t="shared" si="1"/>
        <v>99.95</v>
      </c>
    </row>
    <row r="149" spans="1:8" ht="12.75">
      <c r="A149" s="17" t="s">
        <v>23</v>
      </c>
      <c r="B149" s="18" t="s">
        <v>34</v>
      </c>
      <c r="C149" s="18" t="s">
        <v>25</v>
      </c>
      <c r="D149" s="18" t="s">
        <v>77</v>
      </c>
      <c r="E149" s="18"/>
      <c r="F149" s="25">
        <f>SUM(F150:F152)</f>
        <v>8509.1</v>
      </c>
      <c r="G149" s="25">
        <f>SUM(G150:G152)</f>
        <v>9063</v>
      </c>
      <c r="H149" s="35">
        <f t="shared" si="1"/>
        <v>106.50950159241282</v>
      </c>
    </row>
    <row r="150" spans="1:8" ht="12.75">
      <c r="A150" s="17" t="s">
        <v>75</v>
      </c>
      <c r="B150" s="18" t="s">
        <v>34</v>
      </c>
      <c r="C150" s="18" t="s">
        <v>25</v>
      </c>
      <c r="D150" s="18" t="s">
        <v>77</v>
      </c>
      <c r="E150" s="18" t="s">
        <v>74</v>
      </c>
      <c r="F150" s="25">
        <f>'прил.3'!G235</f>
        <v>1289.1</v>
      </c>
      <c r="G150" s="25">
        <f>'прил.3'!H235</f>
        <v>1240.1</v>
      </c>
      <c r="H150" s="35">
        <f t="shared" si="1"/>
        <v>96.19889845628732</v>
      </c>
    </row>
    <row r="151" spans="1:8" ht="38.25">
      <c r="A151" s="26" t="s">
        <v>238</v>
      </c>
      <c r="B151" s="18" t="s">
        <v>34</v>
      </c>
      <c r="C151" s="18" t="s">
        <v>25</v>
      </c>
      <c r="D151" s="18" t="s">
        <v>77</v>
      </c>
      <c r="E151" s="18" t="s">
        <v>74</v>
      </c>
      <c r="F151" s="25">
        <f>'прил.3'!G236</f>
        <v>4720</v>
      </c>
      <c r="G151" s="25">
        <f>'прил.3'!H236</f>
        <v>5322.9</v>
      </c>
      <c r="H151" s="35">
        <f t="shared" si="1"/>
        <v>112.77330508474574</v>
      </c>
    </row>
    <row r="152" spans="1:8" ht="38.25">
      <c r="A152" s="26" t="s">
        <v>242</v>
      </c>
      <c r="B152" s="18" t="s">
        <v>34</v>
      </c>
      <c r="C152" s="18" t="s">
        <v>25</v>
      </c>
      <c r="D152" s="18" t="s">
        <v>77</v>
      </c>
      <c r="E152" s="18" t="s">
        <v>74</v>
      </c>
      <c r="F152" s="25">
        <f>'прил.3'!G143</f>
        <v>2500</v>
      </c>
      <c r="G152" s="25">
        <f>'прил.3'!H143</f>
        <v>2500</v>
      </c>
      <c r="H152" s="35">
        <f>G152/F152*100</f>
        <v>100</v>
      </c>
    </row>
    <row r="153" spans="1:8" ht="12.75">
      <c r="A153" s="17" t="s">
        <v>94</v>
      </c>
      <c r="B153" s="18" t="s">
        <v>34</v>
      </c>
      <c r="C153" s="18" t="s">
        <v>29</v>
      </c>
      <c r="D153" s="18"/>
      <c r="E153" s="18"/>
      <c r="F153" s="25">
        <f>F157+F154</f>
        <v>6317.1</v>
      </c>
      <c r="G153" s="25">
        <f>G157+G154</f>
        <v>7387.7</v>
      </c>
      <c r="H153" s="35">
        <f t="shared" si="1"/>
        <v>116.94765002928558</v>
      </c>
    </row>
    <row r="154" spans="1:8" ht="12.75">
      <c r="A154" s="17" t="s">
        <v>254</v>
      </c>
      <c r="B154" s="18" t="s">
        <v>34</v>
      </c>
      <c r="C154" s="18" t="s">
        <v>29</v>
      </c>
      <c r="D154" s="18" t="s">
        <v>248</v>
      </c>
      <c r="E154" s="18"/>
      <c r="F154" s="25">
        <f>SUM(F155:F156)</f>
        <v>4497.8</v>
      </c>
      <c r="G154" s="25">
        <f>SUM(G155:G156)</f>
        <v>5568.7</v>
      </c>
      <c r="H154" s="35">
        <f t="shared" si="1"/>
        <v>123.80941793765841</v>
      </c>
    </row>
    <row r="155" spans="1:8" ht="12.75">
      <c r="A155" s="17" t="s">
        <v>75</v>
      </c>
      <c r="B155" s="18" t="s">
        <v>34</v>
      </c>
      <c r="C155" s="18" t="s">
        <v>29</v>
      </c>
      <c r="D155" s="18" t="s">
        <v>248</v>
      </c>
      <c r="E155" s="18" t="s">
        <v>74</v>
      </c>
      <c r="F155" s="25">
        <f>'прил.3'!G188</f>
        <v>4497.8</v>
      </c>
      <c r="G155" s="25">
        <f>'прил.3'!H188</f>
        <v>4497.7</v>
      </c>
      <c r="H155" s="35">
        <f t="shared" si="1"/>
        <v>99.99777669082663</v>
      </c>
    </row>
    <row r="156" spans="1:8" ht="38.25">
      <c r="A156" s="26" t="s">
        <v>238</v>
      </c>
      <c r="B156" s="18" t="s">
        <v>34</v>
      </c>
      <c r="C156" s="18" t="s">
        <v>29</v>
      </c>
      <c r="D156" s="18" t="s">
        <v>248</v>
      </c>
      <c r="E156" s="18" t="s">
        <v>74</v>
      </c>
      <c r="F156" s="25">
        <f>'прил.3'!G189</f>
        <v>0</v>
      </c>
      <c r="G156" s="25">
        <f>'прил.3'!H189</f>
        <v>1071</v>
      </c>
      <c r="H156" s="35"/>
    </row>
    <row r="157" spans="1:8" ht="12.75">
      <c r="A157" s="26" t="s">
        <v>95</v>
      </c>
      <c r="B157" s="18" t="s">
        <v>34</v>
      </c>
      <c r="C157" s="18" t="s">
        <v>29</v>
      </c>
      <c r="D157" s="18" t="s">
        <v>96</v>
      </c>
      <c r="E157" s="18"/>
      <c r="F157" s="25">
        <f>SUM(F158:F159)</f>
        <v>1819.3</v>
      </c>
      <c r="G157" s="25">
        <f>SUM(G158:G159)</f>
        <v>1819</v>
      </c>
      <c r="H157" s="35">
        <f t="shared" si="1"/>
        <v>99.98351014126312</v>
      </c>
    </row>
    <row r="158" spans="1:8" ht="25.5">
      <c r="A158" s="26" t="s">
        <v>97</v>
      </c>
      <c r="B158" s="18" t="s">
        <v>34</v>
      </c>
      <c r="C158" s="18" t="s">
        <v>29</v>
      </c>
      <c r="D158" s="18" t="s">
        <v>96</v>
      </c>
      <c r="E158" s="18" t="s">
        <v>98</v>
      </c>
      <c r="F158" s="25">
        <f>'прил.3'!G191</f>
        <v>819.3</v>
      </c>
      <c r="G158" s="25">
        <f>'прил.3'!H191</f>
        <v>819</v>
      </c>
      <c r="H158" s="35">
        <f t="shared" si="1"/>
        <v>99.96338337605273</v>
      </c>
    </row>
    <row r="159" spans="1:8" ht="38.25">
      <c r="A159" s="26" t="s">
        <v>241</v>
      </c>
      <c r="B159" s="18" t="s">
        <v>34</v>
      </c>
      <c r="C159" s="18" t="s">
        <v>29</v>
      </c>
      <c r="D159" s="18" t="s">
        <v>96</v>
      </c>
      <c r="E159" s="18" t="s">
        <v>98</v>
      </c>
      <c r="F159" s="25">
        <f>'прил.3'!G146</f>
        <v>1000</v>
      </c>
      <c r="G159" s="25">
        <f>'прил.3'!H146</f>
        <v>1000</v>
      </c>
      <c r="H159" s="35">
        <f>G159/F159*100</f>
        <v>100</v>
      </c>
    </row>
    <row r="160" spans="1:8" ht="12.75">
      <c r="A160" s="44" t="s">
        <v>190</v>
      </c>
      <c r="B160" s="18" t="s">
        <v>34</v>
      </c>
      <c r="C160" s="18" t="s">
        <v>35</v>
      </c>
      <c r="D160" s="18"/>
      <c r="E160" s="18"/>
      <c r="F160" s="25">
        <f>F161</f>
        <v>22400</v>
      </c>
      <c r="G160" s="25">
        <f>G161</f>
        <v>10295</v>
      </c>
      <c r="H160" s="35">
        <f>G160/F160*100</f>
        <v>45.95982142857143</v>
      </c>
    </row>
    <row r="161" spans="1:8" ht="12.75">
      <c r="A161" s="17" t="s">
        <v>188</v>
      </c>
      <c r="B161" s="18" t="s">
        <v>34</v>
      </c>
      <c r="C161" s="18" t="s">
        <v>35</v>
      </c>
      <c r="D161" s="18" t="s">
        <v>187</v>
      </c>
      <c r="E161" s="18"/>
      <c r="F161" s="25">
        <f>F162</f>
        <v>22400</v>
      </c>
      <c r="G161" s="25">
        <f>G162</f>
        <v>10295</v>
      </c>
      <c r="H161" s="35">
        <f>G161/F161*100</f>
        <v>45.95982142857143</v>
      </c>
    </row>
    <row r="162" spans="1:8" ht="38.25">
      <c r="A162" s="26" t="s">
        <v>243</v>
      </c>
      <c r="B162" s="18" t="s">
        <v>34</v>
      </c>
      <c r="C162" s="18" t="s">
        <v>35</v>
      </c>
      <c r="D162" s="18" t="s">
        <v>187</v>
      </c>
      <c r="E162" s="18" t="s">
        <v>189</v>
      </c>
      <c r="F162" s="25">
        <f>'прил.3'!G149</f>
        <v>22400</v>
      </c>
      <c r="G162" s="25">
        <f>'прил.3'!H149</f>
        <v>10295</v>
      </c>
      <c r="H162" s="35">
        <f>G162/F162*100</f>
        <v>45.95982142857143</v>
      </c>
    </row>
    <row r="163" spans="1:8" ht="12.75">
      <c r="A163" s="45" t="s">
        <v>17</v>
      </c>
      <c r="B163" s="22" t="s">
        <v>54</v>
      </c>
      <c r="C163" s="22"/>
      <c r="D163" s="22"/>
      <c r="E163" s="22"/>
      <c r="F163" s="24">
        <f>F167+F170+F164+F173</f>
        <v>10542.4</v>
      </c>
      <c r="G163" s="24">
        <f>G167+G170+G164+G173</f>
        <v>10409.5</v>
      </c>
      <c r="H163" s="24">
        <f t="shared" si="1"/>
        <v>98.7393762331158</v>
      </c>
    </row>
    <row r="164" spans="1:8" s="33" customFormat="1" ht="12.75">
      <c r="A164" s="44" t="s">
        <v>217</v>
      </c>
      <c r="B164" s="51" t="s">
        <v>54</v>
      </c>
      <c r="C164" s="51" t="s">
        <v>25</v>
      </c>
      <c r="D164" s="51"/>
      <c r="E164" s="51"/>
      <c r="F164" s="35">
        <f>F165</f>
        <v>50</v>
      </c>
      <c r="G164" s="35">
        <f>G165</f>
        <v>38</v>
      </c>
      <c r="H164" s="35">
        <f>G164/F164*100</f>
        <v>76</v>
      </c>
    </row>
    <row r="165" spans="1:8" s="33" customFormat="1" ht="12.75">
      <c r="A165" s="44" t="s">
        <v>218</v>
      </c>
      <c r="B165" s="51" t="s">
        <v>54</v>
      </c>
      <c r="C165" s="51" t="s">
        <v>25</v>
      </c>
      <c r="D165" s="51" t="s">
        <v>215</v>
      </c>
      <c r="E165" s="51"/>
      <c r="F165" s="35">
        <f>F166</f>
        <v>50</v>
      </c>
      <c r="G165" s="35">
        <f>G166</f>
        <v>38</v>
      </c>
      <c r="H165" s="35">
        <f>G165/F165*100</f>
        <v>76</v>
      </c>
    </row>
    <row r="166" spans="1:8" s="33" customFormat="1" ht="25.5">
      <c r="A166" s="44" t="s">
        <v>219</v>
      </c>
      <c r="B166" s="51" t="s">
        <v>54</v>
      </c>
      <c r="C166" s="51" t="s">
        <v>25</v>
      </c>
      <c r="D166" s="51" t="s">
        <v>215</v>
      </c>
      <c r="E166" s="51" t="s">
        <v>216</v>
      </c>
      <c r="F166" s="35">
        <f>'прил.3'!G153</f>
        <v>50</v>
      </c>
      <c r="G166" s="35">
        <f>'прил.3'!H153</f>
        <v>38</v>
      </c>
      <c r="H166" s="35">
        <f>G166/F166*100</f>
        <v>76</v>
      </c>
    </row>
    <row r="167" spans="1:8" ht="12.75">
      <c r="A167" s="17" t="s">
        <v>156</v>
      </c>
      <c r="B167" s="18" t="s">
        <v>54</v>
      </c>
      <c r="C167" s="18" t="s">
        <v>29</v>
      </c>
      <c r="D167" s="18"/>
      <c r="E167" s="18"/>
      <c r="F167" s="35">
        <f>F168</f>
        <v>6319</v>
      </c>
      <c r="G167" s="35">
        <f>G168</f>
        <v>6308.1</v>
      </c>
      <c r="H167" s="35">
        <f>G167/F167*100</f>
        <v>99.82750435195443</v>
      </c>
    </row>
    <row r="168" spans="1:8" ht="12.75">
      <c r="A168" s="17" t="s">
        <v>158</v>
      </c>
      <c r="B168" s="18" t="s">
        <v>54</v>
      </c>
      <c r="C168" s="18" t="s">
        <v>29</v>
      </c>
      <c r="D168" s="18" t="s">
        <v>157</v>
      </c>
      <c r="E168" s="18"/>
      <c r="F168" s="35">
        <f>F169</f>
        <v>6319</v>
      </c>
      <c r="G168" s="35">
        <f>G169</f>
        <v>6308.1</v>
      </c>
      <c r="H168" s="35">
        <f t="shared" si="1"/>
        <v>99.82750435195443</v>
      </c>
    </row>
    <row r="169" spans="1:8" ht="12.75">
      <c r="A169" s="17" t="s">
        <v>75</v>
      </c>
      <c r="B169" s="18" t="s">
        <v>54</v>
      </c>
      <c r="C169" s="18" t="s">
        <v>29</v>
      </c>
      <c r="D169" s="18" t="s">
        <v>157</v>
      </c>
      <c r="E169" s="18" t="s">
        <v>74</v>
      </c>
      <c r="F169" s="35">
        <f>'прил.3'!G246</f>
        <v>6319</v>
      </c>
      <c r="G169" s="35">
        <f>'прил.3'!H246</f>
        <v>6308.1</v>
      </c>
      <c r="H169" s="35">
        <f t="shared" si="1"/>
        <v>99.82750435195443</v>
      </c>
    </row>
    <row r="170" spans="1:8" ht="12.75">
      <c r="A170" s="31" t="s">
        <v>149</v>
      </c>
      <c r="B170" s="18" t="s">
        <v>54</v>
      </c>
      <c r="C170" s="18" t="s">
        <v>35</v>
      </c>
      <c r="D170" s="18"/>
      <c r="E170" s="18"/>
      <c r="F170" s="25">
        <f>F171</f>
        <v>2808.4</v>
      </c>
      <c r="G170" s="25">
        <f>G171</f>
        <v>2698.6</v>
      </c>
      <c r="H170" s="35">
        <f t="shared" si="1"/>
        <v>96.09030052699045</v>
      </c>
    </row>
    <row r="171" spans="1:8" ht="17.25" customHeight="1">
      <c r="A171" s="44" t="s">
        <v>150</v>
      </c>
      <c r="B171" s="18" t="s">
        <v>54</v>
      </c>
      <c r="C171" s="18" t="s">
        <v>35</v>
      </c>
      <c r="D171" s="18" t="s">
        <v>151</v>
      </c>
      <c r="E171" s="18"/>
      <c r="F171" s="25">
        <f>F172</f>
        <v>2808.4</v>
      </c>
      <c r="G171" s="25">
        <f>G172</f>
        <v>2698.6</v>
      </c>
      <c r="H171" s="35">
        <f t="shared" si="1"/>
        <v>96.09030052699045</v>
      </c>
    </row>
    <row r="172" spans="1:8" ht="16.5" customHeight="1">
      <c r="A172" s="44" t="s">
        <v>195</v>
      </c>
      <c r="B172" s="18" t="s">
        <v>54</v>
      </c>
      <c r="C172" s="18" t="s">
        <v>35</v>
      </c>
      <c r="D172" s="18" t="s">
        <v>151</v>
      </c>
      <c r="E172" s="18" t="s">
        <v>194</v>
      </c>
      <c r="F172" s="25">
        <f>'прил.3'!G42</f>
        <v>2808.4</v>
      </c>
      <c r="G172" s="25">
        <f>'прил.3'!H42</f>
        <v>2698.6</v>
      </c>
      <c r="H172" s="35">
        <f t="shared" si="1"/>
        <v>96.09030052699045</v>
      </c>
    </row>
    <row r="173" spans="1:8" ht="16.5" customHeight="1">
      <c r="A173" s="38" t="s">
        <v>229</v>
      </c>
      <c r="B173" s="18" t="s">
        <v>54</v>
      </c>
      <c r="C173" s="18" t="s">
        <v>26</v>
      </c>
      <c r="D173" s="18"/>
      <c r="E173" s="18"/>
      <c r="F173" s="25">
        <f>F174</f>
        <v>1365</v>
      </c>
      <c r="G173" s="25">
        <f>G174</f>
        <v>1364.8</v>
      </c>
      <c r="H173" s="35">
        <f>G173/F173*100</f>
        <v>99.98534798534799</v>
      </c>
    </row>
    <row r="174" spans="1:8" ht="16.5" customHeight="1">
      <c r="A174" s="38" t="s">
        <v>230</v>
      </c>
      <c r="B174" s="18" t="s">
        <v>54</v>
      </c>
      <c r="C174" s="18" t="s">
        <v>26</v>
      </c>
      <c r="D174" s="18" t="s">
        <v>227</v>
      </c>
      <c r="E174" s="18"/>
      <c r="F174" s="25">
        <f>SUM(F175:F177)</f>
        <v>1365</v>
      </c>
      <c r="G174" s="25">
        <f>SUM(G175:G177)</f>
        <v>1364.8</v>
      </c>
      <c r="H174" s="35">
        <f>G174/F174*100</f>
        <v>99.98534798534799</v>
      </c>
    </row>
    <row r="175" spans="1:8" ht="16.5" customHeight="1">
      <c r="A175" s="38" t="s">
        <v>231</v>
      </c>
      <c r="B175" s="18" t="s">
        <v>54</v>
      </c>
      <c r="C175" s="18" t="s">
        <v>26</v>
      </c>
      <c r="D175" s="18" t="s">
        <v>227</v>
      </c>
      <c r="E175" s="18" t="s">
        <v>228</v>
      </c>
      <c r="F175" s="25">
        <f>'прил.3'!G45+'прил.3'!G156</f>
        <v>1215</v>
      </c>
      <c r="G175" s="25">
        <f>'прил.3'!H45+'прил.3'!H156</f>
        <v>1214.8</v>
      </c>
      <c r="H175" s="35">
        <f>G175/F175*100</f>
        <v>99.9835390946502</v>
      </c>
    </row>
    <row r="176" spans="1:8" ht="27.75" customHeight="1">
      <c r="A176" s="38" t="s">
        <v>262</v>
      </c>
      <c r="B176" s="18" t="s">
        <v>54</v>
      </c>
      <c r="C176" s="18" t="s">
        <v>26</v>
      </c>
      <c r="D176" s="18" t="s">
        <v>227</v>
      </c>
      <c r="E176" s="18" t="s">
        <v>228</v>
      </c>
      <c r="F176" s="25">
        <f>'прил.3'!G157</f>
        <v>70</v>
      </c>
      <c r="G176" s="25">
        <f>'прил.3'!H157</f>
        <v>70</v>
      </c>
      <c r="H176" s="35">
        <f>G176/F176*100</f>
        <v>100</v>
      </c>
    </row>
    <row r="177" spans="1:8" ht="39" customHeight="1">
      <c r="A177" s="38" t="s">
        <v>266</v>
      </c>
      <c r="B177" s="18" t="s">
        <v>54</v>
      </c>
      <c r="C177" s="18" t="s">
        <v>26</v>
      </c>
      <c r="D177" s="18" t="s">
        <v>227</v>
      </c>
      <c r="E177" s="18" t="s">
        <v>228</v>
      </c>
      <c r="F177" s="25">
        <f>'прил.3'!G158</f>
        <v>80</v>
      </c>
      <c r="G177" s="25">
        <f>'прил.3'!H158</f>
        <v>80</v>
      </c>
      <c r="H177" s="35">
        <f>G177/F177*100</f>
        <v>100</v>
      </c>
    </row>
    <row r="178" spans="1:8" s="1" customFormat="1" ht="22.5" customHeight="1">
      <c r="A178" s="21" t="s">
        <v>24</v>
      </c>
      <c r="B178" s="22"/>
      <c r="C178" s="22"/>
      <c r="D178" s="22"/>
      <c r="E178" s="22"/>
      <c r="F178" s="24">
        <f>F10+F38+F51+F58+F79+F86+F118+F140+F163</f>
        <v>553592.9</v>
      </c>
      <c r="G178" s="24">
        <f>G10+G38+G51+G58+G79+G86+G118+G140+G163</f>
        <v>500672.9</v>
      </c>
      <c r="H178" s="24">
        <f t="shared" si="1"/>
        <v>90.44062884477023</v>
      </c>
    </row>
    <row r="179" spans="1:8" ht="15.75" customHeight="1">
      <c r="A179" s="17" t="s">
        <v>265</v>
      </c>
      <c r="B179" s="18"/>
      <c r="C179" s="18"/>
      <c r="D179" s="18"/>
      <c r="E179" s="18"/>
      <c r="F179" s="17"/>
      <c r="G179" s="17">
        <v>896.3</v>
      </c>
      <c r="H179" s="17"/>
    </row>
    <row r="180" spans="1:8" ht="18" customHeight="1">
      <c r="A180" s="56" t="s">
        <v>267</v>
      </c>
      <c r="B180" s="57"/>
      <c r="C180" s="57"/>
      <c r="D180" s="57"/>
      <c r="E180" s="57"/>
      <c r="F180" s="55">
        <f>F178</f>
        <v>553592.9</v>
      </c>
      <c r="G180" s="55">
        <f>G178+G179</f>
        <v>501569.2</v>
      </c>
      <c r="H180" s="24">
        <f t="shared" si="1"/>
        <v>90.60253482297189</v>
      </c>
    </row>
  </sheetData>
  <mergeCells count="2">
    <mergeCell ref="A4:E4"/>
    <mergeCell ref="A3:H3"/>
  </mergeCells>
  <printOptions/>
  <pageMargins left="0.36" right="0.27" top="0.3" bottom="0.45" header="0.22" footer="0.21"/>
  <pageSetup horizontalDpi="600" verticalDpi="600" orientation="landscape" paperSize="9" scale="9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showGridLines="0" workbookViewId="0" topLeftCell="B1">
      <selection activeCell="I3" sqref="I3"/>
    </sheetView>
  </sheetViews>
  <sheetFormatPr defaultColWidth="9.00390625" defaultRowHeight="12.75"/>
  <cols>
    <col min="1" max="1" width="60.00390625" style="0" customWidth="1"/>
    <col min="2" max="2" width="6.50390625" style="2" customWidth="1"/>
    <col min="3" max="4" width="6.875" style="2" customWidth="1"/>
    <col min="5" max="5" width="9.50390625" style="2" customWidth="1"/>
    <col min="6" max="6" width="7.625" style="2" customWidth="1"/>
    <col min="7" max="7" width="13.00390625" style="0" customWidth="1"/>
    <col min="8" max="8" width="13.625" style="0" customWidth="1"/>
    <col min="9" max="9" width="12.125" style="0" customWidth="1"/>
  </cols>
  <sheetData>
    <row r="1" ht="12.75">
      <c r="I1" s="4" t="s">
        <v>269</v>
      </c>
    </row>
    <row r="2" ht="11.25" customHeight="1">
      <c r="I2" s="4" t="s">
        <v>272</v>
      </c>
    </row>
    <row r="3" ht="12.75">
      <c r="I3" s="46"/>
    </row>
    <row r="4" spans="1:9" ht="15.75" customHeight="1">
      <c r="A4" s="60" t="s">
        <v>273</v>
      </c>
      <c r="B4" s="60"/>
      <c r="C4" s="60"/>
      <c r="D4" s="60"/>
      <c r="E4" s="60"/>
      <c r="F4" s="60"/>
      <c r="G4" s="60"/>
      <c r="H4" s="60"/>
      <c r="I4" s="60"/>
    </row>
    <row r="5" spans="1:6" ht="15.75">
      <c r="A5" s="58"/>
      <c r="B5" s="58"/>
      <c r="C5" s="58"/>
      <c r="D5" s="58"/>
      <c r="E5" s="58"/>
      <c r="F5" s="58"/>
    </row>
    <row r="6" ht="12.75">
      <c r="H6" s="2" t="s">
        <v>58</v>
      </c>
    </row>
    <row r="7" spans="1:9" ht="15.75" customHeight="1">
      <c r="A7" s="6" t="s">
        <v>0</v>
      </c>
      <c r="B7" s="9" t="s">
        <v>1</v>
      </c>
      <c r="C7" s="9" t="s">
        <v>40</v>
      </c>
      <c r="D7" s="9" t="s">
        <v>42</v>
      </c>
      <c r="E7" s="9" t="s">
        <v>166</v>
      </c>
      <c r="F7" s="9" t="s">
        <v>45</v>
      </c>
      <c r="G7" s="12" t="s">
        <v>249</v>
      </c>
      <c r="H7" s="12" t="s">
        <v>179</v>
      </c>
      <c r="I7" s="14" t="s">
        <v>250</v>
      </c>
    </row>
    <row r="8" spans="1:9" ht="12.75" customHeight="1">
      <c r="A8" s="7"/>
      <c r="B8" s="10"/>
      <c r="C8" s="10" t="s">
        <v>41</v>
      </c>
      <c r="D8" s="10" t="s">
        <v>43</v>
      </c>
      <c r="E8" s="10" t="s">
        <v>44</v>
      </c>
      <c r="F8" s="10" t="s">
        <v>46</v>
      </c>
      <c r="G8" s="47"/>
      <c r="H8" s="47"/>
      <c r="I8" s="15" t="s">
        <v>251</v>
      </c>
    </row>
    <row r="9" spans="1:9" ht="12.75" customHeight="1">
      <c r="A9" s="8"/>
      <c r="B9" s="11"/>
      <c r="C9" s="11"/>
      <c r="D9" s="11" t="s">
        <v>41</v>
      </c>
      <c r="E9" s="11"/>
      <c r="F9" s="11" t="s">
        <v>47</v>
      </c>
      <c r="G9" s="13"/>
      <c r="H9" s="13"/>
      <c r="I9" s="16"/>
    </row>
    <row r="10" spans="1:9" ht="12.75" customHeight="1">
      <c r="A10" s="20">
        <v>1</v>
      </c>
      <c r="B10" s="18" t="s">
        <v>48</v>
      </c>
      <c r="C10" s="18" t="s">
        <v>49</v>
      </c>
      <c r="D10" s="18" t="s">
        <v>50</v>
      </c>
      <c r="E10" s="18" t="s">
        <v>51</v>
      </c>
      <c r="F10" s="18" t="s">
        <v>52</v>
      </c>
      <c r="G10" s="20">
        <v>8</v>
      </c>
      <c r="H10" s="20">
        <v>9</v>
      </c>
      <c r="I10" s="20">
        <v>10</v>
      </c>
    </row>
    <row r="11" spans="1:9" s="1" customFormat="1" ht="18" customHeight="1">
      <c r="A11" s="21" t="s">
        <v>2</v>
      </c>
      <c r="B11" s="22" t="s">
        <v>25</v>
      </c>
      <c r="C11" s="22"/>
      <c r="D11" s="22"/>
      <c r="E11" s="22"/>
      <c r="F11" s="22"/>
      <c r="G11" s="23">
        <f>G12+G39</f>
        <v>177476.10000000003</v>
      </c>
      <c r="H11" s="23">
        <f>H12+H39</f>
        <v>176280.30000000002</v>
      </c>
      <c r="I11" s="55">
        <f>H11/G11*100</f>
        <v>99.32621913598506</v>
      </c>
    </row>
    <row r="12" spans="1:9" ht="12.75">
      <c r="A12" s="21" t="s">
        <v>3</v>
      </c>
      <c r="B12" s="18"/>
      <c r="C12" s="18" t="s">
        <v>31</v>
      </c>
      <c r="D12" s="18"/>
      <c r="E12" s="18"/>
      <c r="F12" s="18"/>
      <c r="G12" s="25">
        <f>G13+G17+G26+G29+G32</f>
        <v>174522.90000000002</v>
      </c>
      <c r="H12" s="25">
        <f>H13+H17+H26+H29+H32</f>
        <v>173436.90000000002</v>
      </c>
      <c r="I12" s="35">
        <f>H12/G12*100</f>
        <v>99.37773209131868</v>
      </c>
    </row>
    <row r="13" spans="1:9" ht="12.75">
      <c r="A13" s="17" t="s">
        <v>4</v>
      </c>
      <c r="B13" s="18"/>
      <c r="C13" s="18" t="s">
        <v>31</v>
      </c>
      <c r="D13" s="18" t="s">
        <v>25</v>
      </c>
      <c r="E13" s="18"/>
      <c r="F13" s="18"/>
      <c r="G13" s="19">
        <f>G14</f>
        <v>68357.1</v>
      </c>
      <c r="H13" s="19">
        <f>H14</f>
        <v>68702.1</v>
      </c>
      <c r="I13" s="35">
        <f aca="true" t="shared" si="0" ref="I13:I77">H13/G13*100</f>
        <v>100.50470251078526</v>
      </c>
    </row>
    <row r="14" spans="1:9" ht="12.75">
      <c r="A14" s="17" t="s">
        <v>5</v>
      </c>
      <c r="B14" s="18"/>
      <c r="C14" s="18" t="s">
        <v>31</v>
      </c>
      <c r="D14" s="18" t="s">
        <v>25</v>
      </c>
      <c r="E14" s="18" t="s">
        <v>135</v>
      </c>
      <c r="F14" s="18"/>
      <c r="G14" s="19">
        <f>SUM(G15:G16)</f>
        <v>68357.1</v>
      </c>
      <c r="H14" s="19">
        <f>SUM(H15:H16)</f>
        <v>68702.1</v>
      </c>
      <c r="I14" s="35">
        <f t="shared" si="0"/>
        <v>100.50470251078526</v>
      </c>
    </row>
    <row r="15" spans="1:9" ht="12.75">
      <c r="A15" s="17" t="s">
        <v>75</v>
      </c>
      <c r="B15" s="18"/>
      <c r="C15" s="18" t="s">
        <v>31</v>
      </c>
      <c r="D15" s="18" t="s">
        <v>25</v>
      </c>
      <c r="E15" s="18" t="s">
        <v>135</v>
      </c>
      <c r="F15" s="18" t="s">
        <v>74</v>
      </c>
      <c r="G15" s="19">
        <v>59509.1</v>
      </c>
      <c r="H15" s="19">
        <v>59332.1</v>
      </c>
      <c r="I15" s="35">
        <f t="shared" si="0"/>
        <v>99.70256649823305</v>
      </c>
    </row>
    <row r="16" spans="1:9" ht="38.25">
      <c r="A16" s="26" t="s">
        <v>238</v>
      </c>
      <c r="B16" s="18"/>
      <c r="C16" s="18" t="s">
        <v>31</v>
      </c>
      <c r="D16" s="18" t="s">
        <v>25</v>
      </c>
      <c r="E16" s="18" t="s">
        <v>135</v>
      </c>
      <c r="F16" s="18" t="s">
        <v>74</v>
      </c>
      <c r="G16" s="19">
        <v>8848</v>
      </c>
      <c r="H16" s="19">
        <v>9370</v>
      </c>
      <c r="I16" s="35">
        <f t="shared" si="0"/>
        <v>105.8996383363472</v>
      </c>
    </row>
    <row r="17" spans="1:9" ht="12.75">
      <c r="A17" s="17" t="s">
        <v>6</v>
      </c>
      <c r="B17" s="18"/>
      <c r="C17" s="18" t="s">
        <v>31</v>
      </c>
      <c r="D17" s="18" t="s">
        <v>29</v>
      </c>
      <c r="E17" s="18"/>
      <c r="F17" s="18"/>
      <c r="G17" s="25">
        <f>G18+G22+G24</f>
        <v>99065.70000000001</v>
      </c>
      <c r="H17" s="25">
        <f>H18+H22+H24</f>
        <v>98138</v>
      </c>
      <c r="I17" s="35">
        <f t="shared" si="0"/>
        <v>99.06355075470115</v>
      </c>
    </row>
    <row r="18" spans="1:9" ht="25.5">
      <c r="A18" s="26" t="s">
        <v>7</v>
      </c>
      <c r="B18" s="18"/>
      <c r="C18" s="18" t="s">
        <v>31</v>
      </c>
      <c r="D18" s="18" t="s">
        <v>29</v>
      </c>
      <c r="E18" s="18" t="s">
        <v>136</v>
      </c>
      <c r="F18" s="18"/>
      <c r="G18" s="25">
        <f>SUM(G19:G21)</f>
        <v>92362.40000000001</v>
      </c>
      <c r="H18" s="25">
        <f>SUM(H19:H21)</f>
        <v>91551.8</v>
      </c>
      <c r="I18" s="35">
        <f t="shared" si="0"/>
        <v>99.12237014196252</v>
      </c>
    </row>
    <row r="19" spans="1:9" ht="12.75">
      <c r="A19" s="17" t="s">
        <v>75</v>
      </c>
      <c r="B19" s="18"/>
      <c r="C19" s="18" t="s">
        <v>31</v>
      </c>
      <c r="D19" s="18" t="s">
        <v>29</v>
      </c>
      <c r="E19" s="18" t="s">
        <v>136</v>
      </c>
      <c r="F19" s="18" t="s">
        <v>74</v>
      </c>
      <c r="G19" s="19">
        <v>12657.3</v>
      </c>
      <c r="H19" s="19">
        <v>12224.9</v>
      </c>
      <c r="I19" s="35">
        <f t="shared" si="0"/>
        <v>96.58378959177708</v>
      </c>
    </row>
    <row r="20" spans="1:9" ht="25.5">
      <c r="A20" s="26" t="s">
        <v>137</v>
      </c>
      <c r="B20" s="18"/>
      <c r="C20" s="18" t="s">
        <v>31</v>
      </c>
      <c r="D20" s="18" t="s">
        <v>29</v>
      </c>
      <c r="E20" s="18" t="s">
        <v>136</v>
      </c>
      <c r="F20" s="18" t="s">
        <v>74</v>
      </c>
      <c r="G20" s="19">
        <v>74824.6</v>
      </c>
      <c r="H20" s="19">
        <v>74575.6</v>
      </c>
      <c r="I20" s="35">
        <f t="shared" si="0"/>
        <v>99.66722174258199</v>
      </c>
    </row>
    <row r="21" spans="1:9" ht="38.25">
      <c r="A21" s="26" t="s">
        <v>238</v>
      </c>
      <c r="B21" s="18"/>
      <c r="C21" s="18" t="s">
        <v>31</v>
      </c>
      <c r="D21" s="18" t="s">
        <v>29</v>
      </c>
      <c r="E21" s="18" t="s">
        <v>136</v>
      </c>
      <c r="F21" s="18" t="s">
        <v>74</v>
      </c>
      <c r="G21" s="19">
        <v>4880.5</v>
      </c>
      <c r="H21" s="19">
        <v>4751.3</v>
      </c>
      <c r="I21" s="35">
        <f t="shared" si="0"/>
        <v>97.35273025304785</v>
      </c>
    </row>
    <row r="22" spans="1:9" ht="12.75">
      <c r="A22" s="17" t="s">
        <v>8</v>
      </c>
      <c r="B22" s="18"/>
      <c r="C22" s="18" t="s">
        <v>31</v>
      </c>
      <c r="D22" s="18" t="s">
        <v>29</v>
      </c>
      <c r="E22" s="18" t="s">
        <v>73</v>
      </c>
      <c r="F22" s="18"/>
      <c r="G22" s="27">
        <f>G23</f>
        <v>6613.3</v>
      </c>
      <c r="H22" s="27">
        <f>H23</f>
        <v>6568.2</v>
      </c>
      <c r="I22" s="35">
        <f t="shared" si="0"/>
        <v>99.31804091754493</v>
      </c>
    </row>
    <row r="23" spans="1:9" ht="12.75">
      <c r="A23" s="17" t="s">
        <v>75</v>
      </c>
      <c r="B23" s="18"/>
      <c r="C23" s="18" t="s">
        <v>31</v>
      </c>
      <c r="D23" s="18" t="s">
        <v>29</v>
      </c>
      <c r="E23" s="18" t="s">
        <v>73</v>
      </c>
      <c r="F23" s="18" t="s">
        <v>74</v>
      </c>
      <c r="G23" s="27">
        <v>6613.3</v>
      </c>
      <c r="H23" s="27">
        <v>6568.2</v>
      </c>
      <c r="I23" s="35">
        <f t="shared" si="0"/>
        <v>99.31804091754493</v>
      </c>
    </row>
    <row r="24" spans="1:9" ht="12.75">
      <c r="A24" s="17" t="s">
        <v>234</v>
      </c>
      <c r="B24" s="18"/>
      <c r="C24" s="18" t="s">
        <v>31</v>
      </c>
      <c r="D24" s="18" t="s">
        <v>29</v>
      </c>
      <c r="E24" s="18" t="s">
        <v>233</v>
      </c>
      <c r="F24" s="18"/>
      <c r="G24" s="27">
        <f>G25</f>
        <v>90</v>
      </c>
      <c r="H24" s="27">
        <f>H25</f>
        <v>18</v>
      </c>
      <c r="I24" s="35">
        <f t="shared" si="0"/>
        <v>20</v>
      </c>
    </row>
    <row r="25" spans="1:9" ht="12.75">
      <c r="A25" s="17" t="s">
        <v>75</v>
      </c>
      <c r="B25" s="18"/>
      <c r="C25" s="18" t="s">
        <v>31</v>
      </c>
      <c r="D25" s="18" t="s">
        <v>29</v>
      </c>
      <c r="E25" s="18" t="s">
        <v>233</v>
      </c>
      <c r="F25" s="18" t="s">
        <v>74</v>
      </c>
      <c r="G25" s="27">
        <v>90</v>
      </c>
      <c r="H25" s="27">
        <v>18</v>
      </c>
      <c r="I25" s="35">
        <f t="shared" si="0"/>
        <v>20</v>
      </c>
    </row>
    <row r="26" spans="1:9" ht="12.75">
      <c r="A26" s="17" t="s">
        <v>9</v>
      </c>
      <c r="B26" s="18"/>
      <c r="C26" s="18" t="s">
        <v>31</v>
      </c>
      <c r="D26" s="18" t="s">
        <v>30</v>
      </c>
      <c r="E26" s="18"/>
      <c r="F26" s="18"/>
      <c r="G26" s="25">
        <f>G27</f>
        <v>29.5</v>
      </c>
      <c r="H26" s="25">
        <f>H27</f>
        <v>18</v>
      </c>
      <c r="I26" s="35">
        <f t="shared" si="0"/>
        <v>61.016949152542374</v>
      </c>
    </row>
    <row r="27" spans="1:9" ht="12.75">
      <c r="A27" s="17" t="s">
        <v>53</v>
      </c>
      <c r="B27" s="18"/>
      <c r="C27" s="18" t="s">
        <v>31</v>
      </c>
      <c r="D27" s="18" t="s">
        <v>30</v>
      </c>
      <c r="E27" s="18" t="s">
        <v>138</v>
      </c>
      <c r="F27" s="18"/>
      <c r="G27" s="25">
        <f>G28</f>
        <v>29.5</v>
      </c>
      <c r="H27" s="25">
        <f>H28</f>
        <v>18</v>
      </c>
      <c r="I27" s="35">
        <f t="shared" si="0"/>
        <v>61.016949152542374</v>
      </c>
    </row>
    <row r="28" spans="1:9" ht="12.75">
      <c r="A28" s="17" t="s">
        <v>139</v>
      </c>
      <c r="B28" s="18"/>
      <c r="C28" s="18" t="s">
        <v>31</v>
      </c>
      <c r="D28" s="18" t="s">
        <v>30</v>
      </c>
      <c r="E28" s="18" t="s">
        <v>138</v>
      </c>
      <c r="F28" s="18" t="s">
        <v>140</v>
      </c>
      <c r="G28" s="19">
        <v>29.5</v>
      </c>
      <c r="H28" s="19">
        <v>18</v>
      </c>
      <c r="I28" s="35">
        <f t="shared" si="0"/>
        <v>61.016949152542374</v>
      </c>
    </row>
    <row r="29" spans="1:9" ht="12.75">
      <c r="A29" s="17" t="s">
        <v>144</v>
      </c>
      <c r="B29" s="18"/>
      <c r="C29" s="18" t="s">
        <v>31</v>
      </c>
      <c r="D29" s="18" t="s">
        <v>31</v>
      </c>
      <c r="E29" s="18"/>
      <c r="F29" s="18"/>
      <c r="G29" s="19">
        <f>G30</f>
        <v>1398</v>
      </c>
      <c r="H29" s="19">
        <f>H30</f>
        <v>1040.2</v>
      </c>
      <c r="I29" s="35">
        <f t="shared" si="0"/>
        <v>74.4062947067239</v>
      </c>
    </row>
    <row r="30" spans="1:9" ht="25.5">
      <c r="A30" s="26" t="s">
        <v>145</v>
      </c>
      <c r="B30" s="18"/>
      <c r="C30" s="18" t="s">
        <v>31</v>
      </c>
      <c r="D30" s="18" t="s">
        <v>31</v>
      </c>
      <c r="E30" s="18" t="s">
        <v>146</v>
      </c>
      <c r="F30" s="18"/>
      <c r="G30" s="19">
        <f>G31</f>
        <v>1398</v>
      </c>
      <c r="H30" s="19">
        <f>H31</f>
        <v>1040.2</v>
      </c>
      <c r="I30" s="35">
        <f t="shared" si="0"/>
        <v>74.4062947067239</v>
      </c>
    </row>
    <row r="31" spans="1:9" ht="12.75">
      <c r="A31" s="17" t="s">
        <v>147</v>
      </c>
      <c r="B31" s="18"/>
      <c r="C31" s="18" t="s">
        <v>31</v>
      </c>
      <c r="D31" s="18" t="s">
        <v>31</v>
      </c>
      <c r="E31" s="18" t="s">
        <v>146</v>
      </c>
      <c r="F31" s="18" t="s">
        <v>148</v>
      </c>
      <c r="G31" s="19">
        <v>1398</v>
      </c>
      <c r="H31" s="19">
        <v>1040.2</v>
      </c>
      <c r="I31" s="35">
        <f t="shared" si="0"/>
        <v>74.4062947067239</v>
      </c>
    </row>
    <row r="32" spans="1:9" ht="12.75">
      <c r="A32" s="17" t="s">
        <v>141</v>
      </c>
      <c r="B32" s="18"/>
      <c r="C32" s="18" t="s">
        <v>31</v>
      </c>
      <c r="D32" s="18" t="s">
        <v>34</v>
      </c>
      <c r="E32" s="18"/>
      <c r="F32" s="18"/>
      <c r="G32" s="25">
        <f>G37+G33+G35</f>
        <v>5672.599999999999</v>
      </c>
      <c r="H32" s="25">
        <f>H37+H33+H35</f>
        <v>5538.6</v>
      </c>
      <c r="I32" s="35">
        <f t="shared" si="0"/>
        <v>97.63776751401475</v>
      </c>
    </row>
    <row r="33" spans="1:9" ht="12.75">
      <c r="A33" s="17" t="s">
        <v>80</v>
      </c>
      <c r="B33" s="18"/>
      <c r="C33" s="18" t="s">
        <v>31</v>
      </c>
      <c r="D33" s="18" t="s">
        <v>34</v>
      </c>
      <c r="E33" s="18" t="s">
        <v>81</v>
      </c>
      <c r="F33" s="18"/>
      <c r="G33" s="25">
        <f>G34</f>
        <v>2528.2</v>
      </c>
      <c r="H33" s="25">
        <f>H34</f>
        <v>2451.4</v>
      </c>
      <c r="I33" s="35">
        <f t="shared" si="0"/>
        <v>96.96226564354087</v>
      </c>
    </row>
    <row r="34" spans="1:9" ht="12.75">
      <c r="A34" s="17" t="s">
        <v>164</v>
      </c>
      <c r="B34" s="18"/>
      <c r="C34" s="18" t="s">
        <v>31</v>
      </c>
      <c r="D34" s="18" t="s">
        <v>34</v>
      </c>
      <c r="E34" s="18" t="s">
        <v>81</v>
      </c>
      <c r="F34" s="18" t="s">
        <v>165</v>
      </c>
      <c r="G34" s="25">
        <v>2528.2</v>
      </c>
      <c r="H34" s="25">
        <v>2451.4</v>
      </c>
      <c r="I34" s="35">
        <f t="shared" si="0"/>
        <v>96.96226564354087</v>
      </c>
    </row>
    <row r="35" spans="1:9" ht="25.5">
      <c r="A35" s="44" t="s">
        <v>193</v>
      </c>
      <c r="B35" s="18"/>
      <c r="C35" s="18" t="s">
        <v>31</v>
      </c>
      <c r="D35" s="18" t="s">
        <v>34</v>
      </c>
      <c r="E35" s="18" t="s">
        <v>192</v>
      </c>
      <c r="F35" s="18"/>
      <c r="G35" s="25">
        <f>G36</f>
        <v>555.4</v>
      </c>
      <c r="H35" s="25">
        <f>H36</f>
        <v>551.9</v>
      </c>
      <c r="I35" s="35">
        <f t="shared" si="0"/>
        <v>99.36982355059418</v>
      </c>
    </row>
    <row r="36" spans="1:9" ht="12.75">
      <c r="A36" s="17" t="s">
        <v>75</v>
      </c>
      <c r="B36" s="18"/>
      <c r="C36" s="18" t="s">
        <v>31</v>
      </c>
      <c r="D36" s="18" t="s">
        <v>34</v>
      </c>
      <c r="E36" s="18" t="s">
        <v>192</v>
      </c>
      <c r="F36" s="18" t="s">
        <v>74</v>
      </c>
      <c r="G36" s="25">
        <v>555.4</v>
      </c>
      <c r="H36" s="25">
        <v>551.9</v>
      </c>
      <c r="I36" s="35">
        <f t="shared" si="0"/>
        <v>99.36982355059418</v>
      </c>
    </row>
    <row r="37" spans="1:9" ht="51">
      <c r="A37" s="44" t="s">
        <v>142</v>
      </c>
      <c r="B37" s="18"/>
      <c r="C37" s="18" t="s">
        <v>31</v>
      </c>
      <c r="D37" s="18" t="s">
        <v>34</v>
      </c>
      <c r="E37" s="18" t="s">
        <v>143</v>
      </c>
      <c r="F37" s="18"/>
      <c r="G37" s="25">
        <f>G38</f>
        <v>2589</v>
      </c>
      <c r="H37" s="25">
        <f>H38</f>
        <v>2535.3</v>
      </c>
      <c r="I37" s="35">
        <f t="shared" si="0"/>
        <v>97.92584009269989</v>
      </c>
    </row>
    <row r="38" spans="1:9" ht="12.75">
      <c r="A38" s="17" t="s">
        <v>75</v>
      </c>
      <c r="B38" s="18"/>
      <c r="C38" s="18" t="s">
        <v>31</v>
      </c>
      <c r="D38" s="18" t="s">
        <v>34</v>
      </c>
      <c r="E38" s="18" t="s">
        <v>143</v>
      </c>
      <c r="F38" s="18" t="s">
        <v>74</v>
      </c>
      <c r="G38" s="25">
        <v>2589</v>
      </c>
      <c r="H38" s="25">
        <v>2535.3</v>
      </c>
      <c r="I38" s="35">
        <f t="shared" si="0"/>
        <v>97.92584009269989</v>
      </c>
    </row>
    <row r="39" spans="1:9" ht="12.75">
      <c r="A39" s="45" t="s">
        <v>17</v>
      </c>
      <c r="B39" s="18"/>
      <c r="C39" s="18" t="s">
        <v>54</v>
      </c>
      <c r="D39" s="18"/>
      <c r="E39" s="18"/>
      <c r="F39" s="18"/>
      <c r="G39" s="25">
        <f>G40+G43</f>
        <v>2953.2000000000003</v>
      </c>
      <c r="H39" s="25">
        <f>H40+H43</f>
        <v>2843.4</v>
      </c>
      <c r="I39" s="35">
        <f t="shared" si="0"/>
        <v>96.28199918732221</v>
      </c>
    </row>
    <row r="40" spans="1:9" ht="12.75">
      <c r="A40" s="31" t="s">
        <v>149</v>
      </c>
      <c r="B40" s="18"/>
      <c r="C40" s="18" t="s">
        <v>54</v>
      </c>
      <c r="D40" s="18" t="s">
        <v>35</v>
      </c>
      <c r="E40" s="18"/>
      <c r="F40" s="18"/>
      <c r="G40" s="25">
        <f aca="true" t="shared" si="1" ref="G40:H43">G41</f>
        <v>2808.4</v>
      </c>
      <c r="H40" s="25">
        <f t="shared" si="1"/>
        <v>2698.6</v>
      </c>
      <c r="I40" s="35">
        <f t="shared" si="0"/>
        <v>96.09030052699045</v>
      </c>
    </row>
    <row r="41" spans="1:9" ht="25.5">
      <c r="A41" s="44" t="s">
        <v>150</v>
      </c>
      <c r="B41" s="18"/>
      <c r="C41" s="18" t="s">
        <v>54</v>
      </c>
      <c r="D41" s="18" t="s">
        <v>35</v>
      </c>
      <c r="E41" s="18" t="s">
        <v>151</v>
      </c>
      <c r="F41" s="18"/>
      <c r="G41" s="25">
        <f t="shared" si="1"/>
        <v>2808.4</v>
      </c>
      <c r="H41" s="25">
        <f t="shared" si="1"/>
        <v>2698.6</v>
      </c>
      <c r="I41" s="35">
        <f t="shared" si="0"/>
        <v>96.09030052699045</v>
      </c>
    </row>
    <row r="42" spans="1:9" ht="12.75">
      <c r="A42" s="44" t="s">
        <v>195</v>
      </c>
      <c r="B42" s="18"/>
      <c r="C42" s="18" t="s">
        <v>54</v>
      </c>
      <c r="D42" s="18" t="s">
        <v>35</v>
      </c>
      <c r="E42" s="18" t="s">
        <v>151</v>
      </c>
      <c r="F42" s="18" t="s">
        <v>194</v>
      </c>
      <c r="G42" s="25">
        <v>2808.4</v>
      </c>
      <c r="H42" s="25">
        <v>2698.6</v>
      </c>
      <c r="I42" s="35">
        <f t="shared" si="0"/>
        <v>96.09030052699045</v>
      </c>
    </row>
    <row r="43" spans="1:9" ht="12.75">
      <c r="A43" s="38" t="s">
        <v>229</v>
      </c>
      <c r="B43" s="18"/>
      <c r="C43" s="18" t="s">
        <v>54</v>
      </c>
      <c r="D43" s="18" t="s">
        <v>26</v>
      </c>
      <c r="E43" s="18"/>
      <c r="F43" s="18"/>
      <c r="G43" s="25">
        <f t="shared" si="1"/>
        <v>144.8</v>
      </c>
      <c r="H43" s="25">
        <f t="shared" si="1"/>
        <v>144.8</v>
      </c>
      <c r="I43" s="35">
        <f t="shared" si="0"/>
        <v>100</v>
      </c>
    </row>
    <row r="44" spans="1:9" ht="12.75">
      <c r="A44" s="38" t="s">
        <v>230</v>
      </c>
      <c r="B44" s="18"/>
      <c r="C44" s="18" t="s">
        <v>54</v>
      </c>
      <c r="D44" s="18" t="s">
        <v>26</v>
      </c>
      <c r="E44" s="18" t="s">
        <v>227</v>
      </c>
      <c r="F44" s="18"/>
      <c r="G44" s="25">
        <f>G45</f>
        <v>144.8</v>
      </c>
      <c r="H44" s="25">
        <f>H45</f>
        <v>144.8</v>
      </c>
      <c r="I44" s="35">
        <f t="shared" si="0"/>
        <v>100</v>
      </c>
    </row>
    <row r="45" spans="1:9" ht="12.75">
      <c r="A45" s="38" t="s">
        <v>231</v>
      </c>
      <c r="B45" s="18"/>
      <c r="C45" s="18" t="s">
        <v>54</v>
      </c>
      <c r="D45" s="18" t="s">
        <v>26</v>
      </c>
      <c r="E45" s="18" t="s">
        <v>227</v>
      </c>
      <c r="F45" s="18" t="s">
        <v>228</v>
      </c>
      <c r="G45" s="25">
        <v>144.8</v>
      </c>
      <c r="H45" s="25">
        <v>144.8</v>
      </c>
      <c r="I45" s="35">
        <f t="shared" si="0"/>
        <v>100</v>
      </c>
    </row>
    <row r="46" spans="1:9" s="1" customFormat="1" ht="39.75" customHeight="1">
      <c r="A46" s="41" t="s">
        <v>64</v>
      </c>
      <c r="B46" s="22" t="s">
        <v>29</v>
      </c>
      <c r="C46" s="22"/>
      <c r="D46" s="22"/>
      <c r="E46" s="22"/>
      <c r="F46" s="22"/>
      <c r="G46" s="24">
        <f>G47</f>
        <v>90107.8</v>
      </c>
      <c r="H46" s="24">
        <f>H47</f>
        <v>85969.8</v>
      </c>
      <c r="I46" s="55">
        <f t="shared" si="0"/>
        <v>95.40772274986183</v>
      </c>
    </row>
    <row r="47" spans="1:9" ht="12.75">
      <c r="A47" s="21" t="s">
        <v>76</v>
      </c>
      <c r="B47" s="18"/>
      <c r="C47" s="18" t="s">
        <v>34</v>
      </c>
      <c r="D47" s="18"/>
      <c r="E47" s="18"/>
      <c r="F47" s="18"/>
      <c r="G47" s="25">
        <f>G48</f>
        <v>90107.8</v>
      </c>
      <c r="H47" s="25">
        <f>H48</f>
        <v>85969.8</v>
      </c>
      <c r="I47" s="35">
        <f t="shared" si="0"/>
        <v>95.40772274986183</v>
      </c>
    </row>
    <row r="48" spans="1:9" ht="12.75">
      <c r="A48" s="17" t="s">
        <v>11</v>
      </c>
      <c r="B48" s="18"/>
      <c r="C48" s="18" t="s">
        <v>34</v>
      </c>
      <c r="D48" s="18" t="s">
        <v>25</v>
      </c>
      <c r="E48" s="18"/>
      <c r="F48" s="18"/>
      <c r="G48" s="25">
        <f>G49+G51</f>
        <v>90107.8</v>
      </c>
      <c r="H48" s="25">
        <f>H49+H51</f>
        <v>85969.8</v>
      </c>
      <c r="I48" s="35">
        <f t="shared" si="0"/>
        <v>95.40772274986183</v>
      </c>
    </row>
    <row r="49" spans="1:9" ht="25.5">
      <c r="A49" s="26" t="s">
        <v>197</v>
      </c>
      <c r="B49" s="18"/>
      <c r="C49" s="18" t="s">
        <v>34</v>
      </c>
      <c r="D49" s="18" t="s">
        <v>25</v>
      </c>
      <c r="E49" s="18" t="s">
        <v>196</v>
      </c>
      <c r="F49" s="18"/>
      <c r="G49" s="25">
        <f>G50</f>
        <v>476.5</v>
      </c>
      <c r="H49" s="25">
        <f>H50</f>
        <v>205.8</v>
      </c>
      <c r="I49" s="35">
        <f t="shared" si="0"/>
        <v>43.189926547743966</v>
      </c>
    </row>
    <row r="50" spans="1:9" ht="12.75">
      <c r="A50" s="26" t="s">
        <v>75</v>
      </c>
      <c r="B50" s="18"/>
      <c r="C50" s="18" t="s">
        <v>34</v>
      </c>
      <c r="D50" s="18" t="s">
        <v>25</v>
      </c>
      <c r="E50" s="18" t="s">
        <v>196</v>
      </c>
      <c r="F50" s="18" t="s">
        <v>74</v>
      </c>
      <c r="G50" s="25">
        <v>476.5</v>
      </c>
      <c r="H50" s="25">
        <v>205.8</v>
      </c>
      <c r="I50" s="35">
        <f t="shared" si="0"/>
        <v>43.189926547743966</v>
      </c>
    </row>
    <row r="51" spans="1:9" ht="12.75">
      <c r="A51" s="17" t="s">
        <v>99</v>
      </c>
      <c r="B51" s="18"/>
      <c r="C51" s="18" t="s">
        <v>34</v>
      </c>
      <c r="D51" s="18" t="s">
        <v>25</v>
      </c>
      <c r="E51" s="18" t="s">
        <v>100</v>
      </c>
      <c r="F51" s="18"/>
      <c r="G51" s="25">
        <f>SUM(G52:G53)</f>
        <v>89631.3</v>
      </c>
      <c r="H51" s="25">
        <f>SUM(H52:H53)</f>
        <v>85764</v>
      </c>
      <c r="I51" s="35">
        <f t="shared" si="0"/>
        <v>95.68532421151986</v>
      </c>
    </row>
    <row r="52" spans="1:9" ht="12.75">
      <c r="A52" s="26" t="s">
        <v>75</v>
      </c>
      <c r="B52" s="18"/>
      <c r="C52" s="18" t="s">
        <v>34</v>
      </c>
      <c r="D52" s="18" t="s">
        <v>25</v>
      </c>
      <c r="E52" s="18" t="s">
        <v>100</v>
      </c>
      <c r="F52" s="18" t="s">
        <v>74</v>
      </c>
      <c r="G52" s="19">
        <v>82501.3</v>
      </c>
      <c r="H52" s="19">
        <v>78350.3</v>
      </c>
      <c r="I52" s="35">
        <f t="shared" si="0"/>
        <v>94.96856413171672</v>
      </c>
    </row>
    <row r="53" spans="1:9" ht="38.25">
      <c r="A53" s="26" t="s">
        <v>238</v>
      </c>
      <c r="B53" s="18"/>
      <c r="C53" s="18" t="s">
        <v>34</v>
      </c>
      <c r="D53" s="18" t="s">
        <v>25</v>
      </c>
      <c r="E53" s="18" t="s">
        <v>100</v>
      </c>
      <c r="F53" s="18" t="s">
        <v>74</v>
      </c>
      <c r="G53" s="19">
        <v>7130</v>
      </c>
      <c r="H53" s="19">
        <v>7413.7</v>
      </c>
      <c r="I53" s="35">
        <f t="shared" si="0"/>
        <v>103.9789621318373</v>
      </c>
    </row>
    <row r="54" spans="1:9" s="1" customFormat="1" ht="19.5" customHeight="1">
      <c r="A54" s="21" t="s">
        <v>61</v>
      </c>
      <c r="B54" s="22" t="s">
        <v>33</v>
      </c>
      <c r="C54" s="22"/>
      <c r="D54" s="22"/>
      <c r="E54" s="22"/>
      <c r="F54" s="22"/>
      <c r="G54" s="24">
        <f>G55+G79+G86+G112+G126+G93+G150+G119+G137</f>
        <v>188018.70000000004</v>
      </c>
      <c r="H54" s="24">
        <f>H55+H79+H86+H112+H126+H93+H150+H119+H137</f>
        <v>139697.6</v>
      </c>
      <c r="I54" s="55">
        <f t="shared" si="0"/>
        <v>74.29984357938864</v>
      </c>
    </row>
    <row r="55" spans="1:9" ht="12.75">
      <c r="A55" s="21" t="s">
        <v>78</v>
      </c>
      <c r="B55" s="18"/>
      <c r="C55" s="18" t="s">
        <v>25</v>
      </c>
      <c r="D55" s="18"/>
      <c r="E55" s="18"/>
      <c r="F55" s="18"/>
      <c r="G55" s="25">
        <f>G56+G60+G65+G68+G71</f>
        <v>61140.4</v>
      </c>
      <c r="H55" s="25">
        <f>H56+H60+H65+H68+H71</f>
        <v>40509.7</v>
      </c>
      <c r="I55" s="35">
        <f t="shared" si="0"/>
        <v>66.25684490124368</v>
      </c>
    </row>
    <row r="56" spans="1:9" ht="30" customHeight="1">
      <c r="A56" s="26" t="s">
        <v>161</v>
      </c>
      <c r="B56" s="18"/>
      <c r="C56" s="18" t="s">
        <v>25</v>
      </c>
      <c r="D56" s="18" t="s">
        <v>33</v>
      </c>
      <c r="E56" s="18"/>
      <c r="F56" s="18"/>
      <c r="G56" s="25">
        <f>G57</f>
        <v>1419.7</v>
      </c>
      <c r="H56" s="25">
        <f>H57</f>
        <v>1419.3</v>
      </c>
      <c r="I56" s="35">
        <f t="shared" si="0"/>
        <v>99.97182503345776</v>
      </c>
    </row>
    <row r="57" spans="1:9" ht="12.75">
      <c r="A57" s="17" t="s">
        <v>80</v>
      </c>
      <c r="B57" s="18"/>
      <c r="C57" s="18" t="s">
        <v>25</v>
      </c>
      <c r="D57" s="18" t="s">
        <v>33</v>
      </c>
      <c r="E57" s="18" t="s">
        <v>81</v>
      </c>
      <c r="F57" s="18"/>
      <c r="G57" s="19">
        <f>SUM(G58:G59)</f>
        <v>1419.7</v>
      </c>
      <c r="H57" s="19">
        <f>SUM(H58:H59)</f>
        <v>1419.3</v>
      </c>
      <c r="I57" s="35">
        <f t="shared" si="0"/>
        <v>99.97182503345776</v>
      </c>
    </row>
    <row r="58" spans="1:9" ht="25.5">
      <c r="A58" s="26" t="s">
        <v>199</v>
      </c>
      <c r="B58" s="18"/>
      <c r="C58" s="18" t="s">
        <v>25</v>
      </c>
      <c r="D58" s="18" t="s">
        <v>33</v>
      </c>
      <c r="E58" s="18" t="s">
        <v>81</v>
      </c>
      <c r="F58" s="18" t="s">
        <v>198</v>
      </c>
      <c r="G58" s="19">
        <v>456.1</v>
      </c>
      <c r="H58" s="19">
        <v>455.9</v>
      </c>
      <c r="I58" s="35">
        <f t="shared" si="0"/>
        <v>99.95614996711247</v>
      </c>
    </row>
    <row r="59" spans="1:9" ht="25.5">
      <c r="A59" s="26" t="s">
        <v>162</v>
      </c>
      <c r="B59" s="18"/>
      <c r="C59" s="18" t="s">
        <v>25</v>
      </c>
      <c r="D59" s="18" t="s">
        <v>33</v>
      </c>
      <c r="E59" s="18" t="s">
        <v>81</v>
      </c>
      <c r="F59" s="18" t="s">
        <v>27</v>
      </c>
      <c r="G59" s="25">
        <v>963.6</v>
      </c>
      <c r="H59" s="25">
        <v>963.4</v>
      </c>
      <c r="I59" s="35">
        <f t="shared" si="0"/>
        <v>99.97924449979244</v>
      </c>
    </row>
    <row r="60" spans="1:9" ht="30" customHeight="1">
      <c r="A60" s="26" t="s">
        <v>163</v>
      </c>
      <c r="B60" s="18"/>
      <c r="C60" s="18" t="s">
        <v>25</v>
      </c>
      <c r="D60" s="18" t="s">
        <v>35</v>
      </c>
      <c r="E60" s="18"/>
      <c r="F60" s="18"/>
      <c r="G60" s="19">
        <f>G61</f>
        <v>28986</v>
      </c>
      <c r="H60" s="19">
        <f>H61</f>
        <v>27682.9</v>
      </c>
      <c r="I60" s="35">
        <f t="shared" si="0"/>
        <v>95.50438142551577</v>
      </c>
    </row>
    <row r="61" spans="1:9" ht="12.75">
      <c r="A61" s="17" t="s">
        <v>80</v>
      </c>
      <c r="B61" s="18"/>
      <c r="C61" s="18" t="s">
        <v>25</v>
      </c>
      <c r="D61" s="18" t="s">
        <v>35</v>
      </c>
      <c r="E61" s="18" t="s">
        <v>81</v>
      </c>
      <c r="F61" s="18"/>
      <c r="G61" s="25">
        <f>SUM(G62:G64)</f>
        <v>28986</v>
      </c>
      <c r="H61" s="25">
        <f>SUM(H62:H64)</f>
        <v>27682.9</v>
      </c>
      <c r="I61" s="35">
        <f t="shared" si="0"/>
        <v>95.50438142551577</v>
      </c>
    </row>
    <row r="62" spans="1:9" ht="12.75">
      <c r="A62" s="17" t="s">
        <v>164</v>
      </c>
      <c r="B62" s="18"/>
      <c r="C62" s="18" t="s">
        <v>25</v>
      </c>
      <c r="D62" s="18" t="s">
        <v>35</v>
      </c>
      <c r="E62" s="18" t="s">
        <v>81</v>
      </c>
      <c r="F62" s="18" t="s">
        <v>165</v>
      </c>
      <c r="G62" s="19">
        <v>28387.2</v>
      </c>
      <c r="H62" s="19">
        <v>27084.2</v>
      </c>
      <c r="I62" s="35">
        <f t="shared" si="0"/>
        <v>95.40990305489798</v>
      </c>
    </row>
    <row r="63" spans="1:9" ht="25.5">
      <c r="A63" s="26" t="s">
        <v>263</v>
      </c>
      <c r="B63" s="18"/>
      <c r="C63" s="18" t="s">
        <v>25</v>
      </c>
      <c r="D63" s="18" t="s">
        <v>35</v>
      </c>
      <c r="E63" s="18" t="s">
        <v>81</v>
      </c>
      <c r="F63" s="18" t="s">
        <v>165</v>
      </c>
      <c r="G63" s="19">
        <v>10</v>
      </c>
      <c r="H63" s="19">
        <v>10</v>
      </c>
      <c r="I63" s="35">
        <f t="shared" si="0"/>
        <v>100</v>
      </c>
    </row>
    <row r="64" spans="1:9" ht="12.75">
      <c r="A64" s="17" t="s">
        <v>201</v>
      </c>
      <c r="B64" s="18"/>
      <c r="C64" s="18" t="s">
        <v>25</v>
      </c>
      <c r="D64" s="18" t="s">
        <v>35</v>
      </c>
      <c r="E64" s="18" t="s">
        <v>81</v>
      </c>
      <c r="F64" s="18" t="s">
        <v>200</v>
      </c>
      <c r="G64" s="19">
        <v>588.8</v>
      </c>
      <c r="H64" s="19">
        <v>588.7</v>
      </c>
      <c r="I64" s="35">
        <f t="shared" si="0"/>
        <v>99.98301630434784</v>
      </c>
    </row>
    <row r="65" spans="1:9" ht="12.75">
      <c r="A65" s="17" t="s">
        <v>112</v>
      </c>
      <c r="B65" s="18"/>
      <c r="C65" s="18" t="s">
        <v>25</v>
      </c>
      <c r="D65" s="18" t="s">
        <v>31</v>
      </c>
      <c r="E65" s="18"/>
      <c r="F65" s="18"/>
      <c r="G65" s="25">
        <f>G66</f>
        <v>1141.8</v>
      </c>
      <c r="H65" s="25">
        <f>H66</f>
        <v>1141.8</v>
      </c>
      <c r="I65" s="35">
        <f t="shared" si="0"/>
        <v>100</v>
      </c>
    </row>
    <row r="66" spans="1:9" ht="12.75">
      <c r="A66" s="26" t="s">
        <v>14</v>
      </c>
      <c r="B66" s="18"/>
      <c r="C66" s="18" t="s">
        <v>25</v>
      </c>
      <c r="D66" s="18" t="s">
        <v>31</v>
      </c>
      <c r="E66" s="18" t="s">
        <v>114</v>
      </c>
      <c r="F66" s="18"/>
      <c r="G66" s="25">
        <f>G67</f>
        <v>1141.8</v>
      </c>
      <c r="H66" s="25">
        <f>H67</f>
        <v>1141.8</v>
      </c>
      <c r="I66" s="35">
        <f t="shared" si="0"/>
        <v>100</v>
      </c>
    </row>
    <row r="67" spans="1:9" ht="25.5">
      <c r="A67" s="26" t="s">
        <v>113</v>
      </c>
      <c r="B67" s="18"/>
      <c r="C67" s="18" t="s">
        <v>25</v>
      </c>
      <c r="D67" s="18" t="s">
        <v>31</v>
      </c>
      <c r="E67" s="18" t="s">
        <v>114</v>
      </c>
      <c r="F67" s="18" t="s">
        <v>115</v>
      </c>
      <c r="G67" s="19">
        <v>1141.8</v>
      </c>
      <c r="H67" s="19">
        <v>1141.8</v>
      </c>
      <c r="I67" s="35">
        <f t="shared" si="0"/>
        <v>100</v>
      </c>
    </row>
    <row r="68" spans="1:9" ht="12.75">
      <c r="A68" s="34" t="s">
        <v>12</v>
      </c>
      <c r="B68" s="18"/>
      <c r="C68" s="18" t="s">
        <v>25</v>
      </c>
      <c r="D68" s="18" t="s">
        <v>39</v>
      </c>
      <c r="E68" s="18"/>
      <c r="F68" s="18"/>
      <c r="G68" s="25">
        <f>G69</f>
        <v>3851</v>
      </c>
      <c r="H68" s="25">
        <f>H69</f>
        <v>3850.6</v>
      </c>
      <c r="I68" s="35">
        <f t="shared" si="0"/>
        <v>99.98961308750974</v>
      </c>
    </row>
    <row r="69" spans="1:9" ht="12.75">
      <c r="A69" s="17" t="s">
        <v>108</v>
      </c>
      <c r="B69" s="18"/>
      <c r="C69" s="18" t="s">
        <v>25</v>
      </c>
      <c r="D69" s="18" t="s">
        <v>39</v>
      </c>
      <c r="E69" s="18" t="s">
        <v>109</v>
      </c>
      <c r="F69" s="18"/>
      <c r="G69" s="25">
        <f>G70</f>
        <v>3851</v>
      </c>
      <c r="H69" s="25">
        <f>H70</f>
        <v>3850.6</v>
      </c>
      <c r="I69" s="35">
        <f t="shared" si="0"/>
        <v>99.98961308750974</v>
      </c>
    </row>
    <row r="70" spans="1:9" ht="12.75">
      <c r="A70" s="17" t="s">
        <v>110</v>
      </c>
      <c r="B70" s="18"/>
      <c r="C70" s="18" t="s">
        <v>25</v>
      </c>
      <c r="D70" s="18" t="s">
        <v>39</v>
      </c>
      <c r="E70" s="18" t="s">
        <v>109</v>
      </c>
      <c r="F70" s="18" t="s">
        <v>111</v>
      </c>
      <c r="G70" s="19">
        <v>3851</v>
      </c>
      <c r="H70" s="19">
        <v>3850.6</v>
      </c>
      <c r="I70" s="35">
        <f t="shared" si="0"/>
        <v>99.98961308750974</v>
      </c>
    </row>
    <row r="71" spans="1:9" ht="12.75">
      <c r="A71" s="17" t="s">
        <v>79</v>
      </c>
      <c r="B71" s="18"/>
      <c r="C71" s="18" t="s">
        <v>25</v>
      </c>
      <c r="D71" s="18" t="s">
        <v>36</v>
      </c>
      <c r="E71" s="18"/>
      <c r="F71" s="18"/>
      <c r="G71" s="19">
        <f>G72+G75+G77</f>
        <v>25741.9</v>
      </c>
      <c r="H71" s="19">
        <f>H72+H75+H77</f>
        <v>6415.1</v>
      </c>
      <c r="I71" s="35">
        <f t="shared" si="0"/>
        <v>24.920848888388193</v>
      </c>
    </row>
    <row r="72" spans="1:9" ht="12.75">
      <c r="A72" s="17" t="s">
        <v>80</v>
      </c>
      <c r="B72" s="18"/>
      <c r="C72" s="18" t="s">
        <v>25</v>
      </c>
      <c r="D72" s="18" t="s">
        <v>36</v>
      </c>
      <c r="E72" s="18" t="s">
        <v>81</v>
      </c>
      <c r="F72" s="18"/>
      <c r="G72" s="19">
        <f>SUM(G73:G74)</f>
        <v>741.9</v>
      </c>
      <c r="H72" s="19">
        <f>SUM(H73:H74)</f>
        <v>339.1</v>
      </c>
      <c r="I72" s="35">
        <f t="shared" si="0"/>
        <v>45.70696859415016</v>
      </c>
    </row>
    <row r="73" spans="1:9" ht="38.25">
      <c r="A73" s="26" t="s">
        <v>255</v>
      </c>
      <c r="B73" s="18"/>
      <c r="C73" s="18" t="s">
        <v>25</v>
      </c>
      <c r="D73" s="18" t="s">
        <v>36</v>
      </c>
      <c r="E73" s="18" t="s">
        <v>81</v>
      </c>
      <c r="F73" s="18" t="s">
        <v>74</v>
      </c>
      <c r="G73" s="19">
        <v>551.9</v>
      </c>
      <c r="H73" s="19">
        <v>149.1</v>
      </c>
      <c r="I73" s="35">
        <f t="shared" si="0"/>
        <v>27.01576372531256</v>
      </c>
    </row>
    <row r="74" spans="1:9" ht="38.25">
      <c r="A74" s="26" t="s">
        <v>242</v>
      </c>
      <c r="B74" s="18"/>
      <c r="C74" s="18" t="s">
        <v>25</v>
      </c>
      <c r="D74" s="18" t="s">
        <v>36</v>
      </c>
      <c r="E74" s="18" t="s">
        <v>81</v>
      </c>
      <c r="F74" s="18" t="s">
        <v>74</v>
      </c>
      <c r="G74" s="19">
        <v>190</v>
      </c>
      <c r="H74" s="19">
        <v>190</v>
      </c>
      <c r="I74" s="35">
        <f t="shared" si="0"/>
        <v>100</v>
      </c>
    </row>
    <row r="75" spans="1:9" ht="12.75">
      <c r="A75" s="26" t="s">
        <v>205</v>
      </c>
      <c r="B75" s="18"/>
      <c r="C75" s="18" t="s">
        <v>25</v>
      </c>
      <c r="D75" s="18" t="s">
        <v>36</v>
      </c>
      <c r="E75" s="18" t="s">
        <v>202</v>
      </c>
      <c r="F75" s="18"/>
      <c r="G75" s="19">
        <f>G76</f>
        <v>10000</v>
      </c>
      <c r="H75" s="19">
        <f>H76</f>
        <v>0</v>
      </c>
      <c r="I75" s="35">
        <f t="shared" si="0"/>
        <v>0</v>
      </c>
    </row>
    <row r="76" spans="1:9" ht="12.75">
      <c r="A76" s="17" t="s">
        <v>204</v>
      </c>
      <c r="B76" s="18"/>
      <c r="C76" s="18" t="s">
        <v>25</v>
      </c>
      <c r="D76" s="18" t="s">
        <v>36</v>
      </c>
      <c r="E76" s="18" t="s">
        <v>202</v>
      </c>
      <c r="F76" s="18" t="s">
        <v>203</v>
      </c>
      <c r="G76" s="19">
        <v>10000</v>
      </c>
      <c r="H76" s="19">
        <v>0</v>
      </c>
      <c r="I76" s="35">
        <f t="shared" si="0"/>
        <v>0</v>
      </c>
    </row>
    <row r="77" spans="1:9" ht="12.75">
      <c r="A77" s="17" t="s">
        <v>188</v>
      </c>
      <c r="B77" s="18"/>
      <c r="C77" s="18" t="s">
        <v>25</v>
      </c>
      <c r="D77" s="18" t="s">
        <v>36</v>
      </c>
      <c r="E77" s="18" t="s">
        <v>187</v>
      </c>
      <c r="F77" s="18"/>
      <c r="G77" s="19">
        <f>G78</f>
        <v>15000</v>
      </c>
      <c r="H77" s="19">
        <f>H78</f>
        <v>6076</v>
      </c>
      <c r="I77" s="35">
        <f t="shared" si="0"/>
        <v>40.50666666666667</v>
      </c>
    </row>
    <row r="78" spans="1:9" ht="51">
      <c r="A78" s="26" t="s">
        <v>243</v>
      </c>
      <c r="B78" s="18"/>
      <c r="C78" s="18" t="s">
        <v>25</v>
      </c>
      <c r="D78" s="18" t="s">
        <v>36</v>
      </c>
      <c r="E78" s="18" t="s">
        <v>187</v>
      </c>
      <c r="F78" s="18" t="s">
        <v>189</v>
      </c>
      <c r="G78" s="19">
        <v>15000</v>
      </c>
      <c r="H78" s="19">
        <v>6076</v>
      </c>
      <c r="I78" s="35">
        <f aca="true" t="shared" si="2" ref="I78:I146">H78/G78*100</f>
        <v>40.50666666666667</v>
      </c>
    </row>
    <row r="79" spans="1:9" ht="25.5">
      <c r="A79" s="28" t="s">
        <v>82</v>
      </c>
      <c r="B79" s="18"/>
      <c r="C79" s="18" t="s">
        <v>33</v>
      </c>
      <c r="D79" s="18"/>
      <c r="E79" s="18"/>
      <c r="F79" s="18"/>
      <c r="G79" s="25">
        <f>G80+G83</f>
        <v>261.4</v>
      </c>
      <c r="H79" s="25">
        <f>H80+H83</f>
        <v>18</v>
      </c>
      <c r="I79" s="35">
        <f t="shared" si="2"/>
        <v>6.885998469778118</v>
      </c>
    </row>
    <row r="80" spans="1:9" ht="25.5">
      <c r="A80" s="34" t="s">
        <v>127</v>
      </c>
      <c r="B80" s="18"/>
      <c r="C80" s="18" t="s">
        <v>33</v>
      </c>
      <c r="D80" s="18" t="s">
        <v>34</v>
      </c>
      <c r="E80" s="18"/>
      <c r="F80" s="18"/>
      <c r="G80" s="19">
        <f>G81</f>
        <v>49.3</v>
      </c>
      <c r="H80" s="19">
        <f>H81</f>
        <v>0</v>
      </c>
      <c r="I80" s="35">
        <f t="shared" si="2"/>
        <v>0</v>
      </c>
    </row>
    <row r="81" spans="1:9" ht="12.75">
      <c r="A81" s="29" t="s">
        <v>70</v>
      </c>
      <c r="B81" s="18"/>
      <c r="C81" s="18" t="s">
        <v>33</v>
      </c>
      <c r="D81" s="18" t="s">
        <v>34</v>
      </c>
      <c r="E81" s="18" t="s">
        <v>128</v>
      </c>
      <c r="F81" s="18"/>
      <c r="G81" s="19">
        <f>G82</f>
        <v>49.3</v>
      </c>
      <c r="H81" s="19">
        <f>H82</f>
        <v>0</v>
      </c>
      <c r="I81" s="35">
        <f t="shared" si="2"/>
        <v>0</v>
      </c>
    </row>
    <row r="82" spans="1:9" ht="25.5">
      <c r="A82" s="40" t="s">
        <v>129</v>
      </c>
      <c r="B82" s="37"/>
      <c r="C82" s="18" t="s">
        <v>33</v>
      </c>
      <c r="D82" s="18" t="s">
        <v>34</v>
      </c>
      <c r="E82" s="18" t="s">
        <v>128</v>
      </c>
      <c r="F82" s="18" t="s">
        <v>130</v>
      </c>
      <c r="G82" s="19">
        <v>49.3</v>
      </c>
      <c r="H82" s="19">
        <v>0</v>
      </c>
      <c r="I82" s="35">
        <f t="shared" si="2"/>
        <v>0</v>
      </c>
    </row>
    <row r="83" spans="1:9" ht="25.5">
      <c r="A83" s="40" t="s">
        <v>172</v>
      </c>
      <c r="B83" s="37"/>
      <c r="C83" s="18" t="s">
        <v>33</v>
      </c>
      <c r="D83" s="18" t="s">
        <v>59</v>
      </c>
      <c r="E83" s="18"/>
      <c r="F83" s="18"/>
      <c r="G83" s="19">
        <f>G84</f>
        <v>212.1</v>
      </c>
      <c r="H83" s="19">
        <f>H84</f>
        <v>18</v>
      </c>
      <c r="I83" s="35">
        <f t="shared" si="2"/>
        <v>8.486562942008486</v>
      </c>
    </row>
    <row r="84" spans="1:9" ht="38.25">
      <c r="A84" s="40" t="s">
        <v>208</v>
      </c>
      <c r="B84" s="37"/>
      <c r="C84" s="18" t="s">
        <v>33</v>
      </c>
      <c r="D84" s="18" t="s">
        <v>59</v>
      </c>
      <c r="E84" s="18" t="s">
        <v>206</v>
      </c>
      <c r="F84" s="18"/>
      <c r="G84" s="19">
        <f>G85</f>
        <v>212.1</v>
      </c>
      <c r="H84" s="19">
        <f>H85</f>
        <v>18</v>
      </c>
      <c r="I84" s="35">
        <f t="shared" si="2"/>
        <v>8.486562942008486</v>
      </c>
    </row>
    <row r="85" spans="1:9" ht="25.5">
      <c r="A85" s="26" t="s">
        <v>235</v>
      </c>
      <c r="B85" s="37"/>
      <c r="C85" s="18" t="s">
        <v>33</v>
      </c>
      <c r="D85" s="18" t="s">
        <v>59</v>
      </c>
      <c r="E85" s="18" t="s">
        <v>206</v>
      </c>
      <c r="F85" s="18" t="s">
        <v>207</v>
      </c>
      <c r="G85" s="25">
        <v>212.1</v>
      </c>
      <c r="H85" s="25">
        <v>18</v>
      </c>
      <c r="I85" s="35">
        <f t="shared" si="2"/>
        <v>8.486562942008486</v>
      </c>
    </row>
    <row r="86" spans="1:9" ht="12.75">
      <c r="A86" s="21" t="s">
        <v>121</v>
      </c>
      <c r="B86" s="18"/>
      <c r="C86" s="18" t="s">
        <v>35</v>
      </c>
      <c r="D86" s="18"/>
      <c r="E86" s="18"/>
      <c r="F86" s="18"/>
      <c r="G86" s="25">
        <f>G87+G90</f>
        <v>2408</v>
      </c>
      <c r="H86" s="25">
        <f>H87+H90</f>
        <v>694.4</v>
      </c>
      <c r="I86" s="35">
        <f t="shared" si="2"/>
        <v>28.83720930232558</v>
      </c>
    </row>
    <row r="87" spans="1:9" ht="12.75">
      <c r="A87" s="17" t="s">
        <v>123</v>
      </c>
      <c r="B87" s="18"/>
      <c r="C87" s="18" t="s">
        <v>35</v>
      </c>
      <c r="D87" s="18" t="s">
        <v>34</v>
      </c>
      <c r="E87" s="18"/>
      <c r="F87" s="18"/>
      <c r="G87" s="25">
        <f>G88</f>
        <v>272</v>
      </c>
      <c r="H87" s="25">
        <f>H88</f>
        <v>94.4</v>
      </c>
      <c r="I87" s="35">
        <f t="shared" si="2"/>
        <v>34.70588235294118</v>
      </c>
    </row>
    <row r="88" spans="1:9" ht="12.75">
      <c r="A88" s="17" t="s">
        <v>126</v>
      </c>
      <c r="B88" s="18"/>
      <c r="C88" s="18" t="s">
        <v>35</v>
      </c>
      <c r="D88" s="18" t="s">
        <v>34</v>
      </c>
      <c r="E88" s="18" t="s">
        <v>124</v>
      </c>
      <c r="F88" s="18"/>
      <c r="G88" s="25">
        <f>G89</f>
        <v>272</v>
      </c>
      <c r="H88" s="25">
        <f>H89</f>
        <v>94.4</v>
      </c>
      <c r="I88" s="35">
        <f t="shared" si="2"/>
        <v>34.70588235294118</v>
      </c>
    </row>
    <row r="89" spans="1:9" ht="12.75">
      <c r="A89" s="17" t="s">
        <v>122</v>
      </c>
      <c r="B89" s="18"/>
      <c r="C89" s="18" t="s">
        <v>35</v>
      </c>
      <c r="D89" s="18" t="s">
        <v>34</v>
      </c>
      <c r="E89" s="18" t="s">
        <v>124</v>
      </c>
      <c r="F89" s="18" t="s">
        <v>125</v>
      </c>
      <c r="G89" s="19">
        <v>272</v>
      </c>
      <c r="H89" s="19">
        <v>94.4</v>
      </c>
      <c r="I89" s="35">
        <f t="shared" si="2"/>
        <v>34.70588235294118</v>
      </c>
    </row>
    <row r="90" spans="1:9" ht="12.75">
      <c r="A90" s="17" t="s">
        <v>258</v>
      </c>
      <c r="B90" s="18"/>
      <c r="C90" s="18" t="s">
        <v>35</v>
      </c>
      <c r="D90" s="18" t="s">
        <v>60</v>
      </c>
      <c r="E90" s="18"/>
      <c r="F90" s="18"/>
      <c r="G90" s="19">
        <f>G91</f>
        <v>2136</v>
      </c>
      <c r="H90" s="19">
        <f>H91</f>
        <v>600</v>
      </c>
      <c r="I90" s="35">
        <f t="shared" si="2"/>
        <v>28.08988764044944</v>
      </c>
    </row>
    <row r="91" spans="1:9" ht="25.5">
      <c r="A91" s="26" t="s">
        <v>259</v>
      </c>
      <c r="B91" s="18"/>
      <c r="C91" s="18" t="s">
        <v>35</v>
      </c>
      <c r="D91" s="18" t="s">
        <v>60</v>
      </c>
      <c r="E91" s="18" t="s">
        <v>247</v>
      </c>
      <c r="F91" s="18"/>
      <c r="G91" s="19">
        <f>G92</f>
        <v>2136</v>
      </c>
      <c r="H91" s="19">
        <f>H92</f>
        <v>600</v>
      </c>
      <c r="I91" s="35">
        <f t="shared" si="2"/>
        <v>28.08988764044944</v>
      </c>
    </row>
    <row r="92" spans="1:9" ht="38.25">
      <c r="A92" s="26" t="s">
        <v>260</v>
      </c>
      <c r="B92" s="18"/>
      <c r="C92" s="18" t="s">
        <v>35</v>
      </c>
      <c r="D92" s="18" t="s">
        <v>60</v>
      </c>
      <c r="E92" s="18" t="s">
        <v>247</v>
      </c>
      <c r="F92" s="18" t="s">
        <v>207</v>
      </c>
      <c r="G92" s="19">
        <v>2136</v>
      </c>
      <c r="H92" s="19">
        <v>600</v>
      </c>
      <c r="I92" s="35">
        <f t="shared" si="2"/>
        <v>28.08988764044944</v>
      </c>
    </row>
    <row r="93" spans="1:9" ht="12.75">
      <c r="A93" s="21" t="s">
        <v>18</v>
      </c>
      <c r="B93" s="18"/>
      <c r="C93" s="18" t="s">
        <v>30</v>
      </c>
      <c r="D93" s="18"/>
      <c r="E93" s="18"/>
      <c r="F93" s="18"/>
      <c r="G93" s="19">
        <f>G107+G94+G99</f>
        <v>78336.6</v>
      </c>
      <c r="H93" s="19">
        <f>H107+H94+H99</f>
        <v>67998.8</v>
      </c>
      <c r="I93" s="35">
        <f t="shared" si="2"/>
        <v>86.80335883865268</v>
      </c>
    </row>
    <row r="94" spans="1:9" ht="12.75">
      <c r="A94" s="39" t="s">
        <v>19</v>
      </c>
      <c r="B94" s="18"/>
      <c r="C94" s="18" t="s">
        <v>30</v>
      </c>
      <c r="D94" s="18" t="s">
        <v>25</v>
      </c>
      <c r="E94" s="18"/>
      <c r="F94" s="18"/>
      <c r="G94" s="19">
        <f>G95</f>
        <v>11868.2</v>
      </c>
      <c r="H94" s="19">
        <f>H95</f>
        <v>9821.8</v>
      </c>
      <c r="I94" s="35">
        <f t="shared" si="2"/>
        <v>82.75728417114642</v>
      </c>
    </row>
    <row r="95" spans="1:9" ht="12.75">
      <c r="A95" s="39" t="s">
        <v>88</v>
      </c>
      <c r="B95" s="18"/>
      <c r="C95" s="18" t="s">
        <v>30</v>
      </c>
      <c r="D95" s="18" t="s">
        <v>25</v>
      </c>
      <c r="E95" s="18" t="s">
        <v>87</v>
      </c>
      <c r="F95" s="18"/>
      <c r="G95" s="19">
        <f>SUM(G96:G98)</f>
        <v>11868.2</v>
      </c>
      <c r="H95" s="19">
        <f>SUM(H96:H98)</f>
        <v>9821.8</v>
      </c>
      <c r="I95" s="35">
        <f t="shared" si="2"/>
        <v>82.75728417114642</v>
      </c>
    </row>
    <row r="96" spans="1:9" ht="27" customHeight="1">
      <c r="A96" s="26" t="s">
        <v>175</v>
      </c>
      <c r="B96" s="18"/>
      <c r="C96" s="18" t="s">
        <v>30</v>
      </c>
      <c r="D96" s="18" t="s">
        <v>25</v>
      </c>
      <c r="E96" s="18" t="s">
        <v>87</v>
      </c>
      <c r="F96" s="18" t="s">
        <v>155</v>
      </c>
      <c r="G96" s="19">
        <v>6100</v>
      </c>
      <c r="H96" s="19">
        <v>6024.2</v>
      </c>
      <c r="I96" s="35">
        <f t="shared" si="2"/>
        <v>98.75737704918033</v>
      </c>
    </row>
    <row r="97" spans="1:9" ht="40.5" customHeight="1">
      <c r="A97" s="26" t="s">
        <v>246</v>
      </c>
      <c r="B97" s="18"/>
      <c r="C97" s="18" t="s">
        <v>30</v>
      </c>
      <c r="D97" s="18" t="s">
        <v>25</v>
      </c>
      <c r="E97" s="18" t="s">
        <v>87</v>
      </c>
      <c r="F97" s="18" t="s">
        <v>155</v>
      </c>
      <c r="G97" s="19">
        <v>3798</v>
      </c>
      <c r="H97" s="19">
        <v>3797.6</v>
      </c>
      <c r="I97" s="35">
        <f t="shared" si="2"/>
        <v>99.9894681411269</v>
      </c>
    </row>
    <row r="98" spans="1:9" ht="39.75" customHeight="1">
      <c r="A98" s="26" t="s">
        <v>239</v>
      </c>
      <c r="B98" s="18"/>
      <c r="C98" s="18" t="s">
        <v>30</v>
      </c>
      <c r="D98" s="18" t="s">
        <v>25</v>
      </c>
      <c r="E98" s="18" t="s">
        <v>87</v>
      </c>
      <c r="F98" s="18" t="s">
        <v>155</v>
      </c>
      <c r="G98" s="19">
        <v>1970.2</v>
      </c>
      <c r="H98" s="19">
        <v>0</v>
      </c>
      <c r="I98" s="35">
        <f t="shared" si="2"/>
        <v>0</v>
      </c>
    </row>
    <row r="99" spans="1:9" ht="12.75">
      <c r="A99" s="39" t="s">
        <v>20</v>
      </c>
      <c r="B99" s="18"/>
      <c r="C99" s="18" t="s">
        <v>30</v>
      </c>
      <c r="D99" s="18" t="s">
        <v>29</v>
      </c>
      <c r="E99" s="18"/>
      <c r="F99" s="18"/>
      <c r="G99" s="19">
        <f>G100</f>
        <v>21253.3</v>
      </c>
      <c r="H99" s="19">
        <f>H100</f>
        <v>21246.8</v>
      </c>
      <c r="I99" s="35">
        <f t="shared" si="2"/>
        <v>99.96941651414133</v>
      </c>
    </row>
    <row r="100" spans="1:9" ht="12.75">
      <c r="A100" s="39" t="s">
        <v>90</v>
      </c>
      <c r="B100" s="18"/>
      <c r="C100" s="18" t="s">
        <v>30</v>
      </c>
      <c r="D100" s="18" t="s">
        <v>29</v>
      </c>
      <c r="E100" s="18" t="s">
        <v>91</v>
      </c>
      <c r="F100" s="18"/>
      <c r="G100" s="19">
        <f>SUM(G101:G106)</f>
        <v>21253.3</v>
      </c>
      <c r="H100" s="19">
        <f>SUM(H101:H106)</f>
        <v>21246.8</v>
      </c>
      <c r="I100" s="35">
        <f t="shared" si="2"/>
        <v>99.96941651414133</v>
      </c>
    </row>
    <row r="101" spans="1:9" ht="25.5">
      <c r="A101" s="26" t="s">
        <v>176</v>
      </c>
      <c r="B101" s="18"/>
      <c r="C101" s="18" t="s">
        <v>30</v>
      </c>
      <c r="D101" s="18" t="s">
        <v>29</v>
      </c>
      <c r="E101" s="18" t="s">
        <v>91</v>
      </c>
      <c r="F101" s="18" t="s">
        <v>173</v>
      </c>
      <c r="G101" s="19">
        <v>2500</v>
      </c>
      <c r="H101" s="19">
        <v>2500</v>
      </c>
      <c r="I101" s="35">
        <f t="shared" si="2"/>
        <v>100</v>
      </c>
    </row>
    <row r="102" spans="1:9" ht="51">
      <c r="A102" s="26" t="s">
        <v>245</v>
      </c>
      <c r="B102" s="18"/>
      <c r="C102" s="18" t="s">
        <v>30</v>
      </c>
      <c r="D102" s="18" t="s">
        <v>29</v>
      </c>
      <c r="E102" s="18" t="s">
        <v>91</v>
      </c>
      <c r="F102" s="18" t="s">
        <v>173</v>
      </c>
      <c r="G102" s="19">
        <v>13310</v>
      </c>
      <c r="H102" s="19">
        <v>13304.3</v>
      </c>
      <c r="I102" s="35">
        <f t="shared" si="2"/>
        <v>99.9571750563486</v>
      </c>
    </row>
    <row r="103" spans="1:9" ht="52.5" customHeight="1">
      <c r="A103" s="26" t="s">
        <v>257</v>
      </c>
      <c r="B103" s="18"/>
      <c r="C103" s="18" t="s">
        <v>30</v>
      </c>
      <c r="D103" s="18" t="s">
        <v>29</v>
      </c>
      <c r="E103" s="18" t="s">
        <v>91</v>
      </c>
      <c r="F103" s="18" t="s">
        <v>173</v>
      </c>
      <c r="G103" s="19">
        <v>17.3</v>
      </c>
      <c r="H103" s="19">
        <v>16.5</v>
      </c>
      <c r="I103" s="35">
        <f t="shared" si="2"/>
        <v>95.3757225433526</v>
      </c>
    </row>
    <row r="104" spans="1:9" ht="38.25">
      <c r="A104" s="26" t="s">
        <v>240</v>
      </c>
      <c r="B104" s="18"/>
      <c r="C104" s="18" t="s">
        <v>30</v>
      </c>
      <c r="D104" s="18" t="s">
        <v>29</v>
      </c>
      <c r="E104" s="18" t="s">
        <v>91</v>
      </c>
      <c r="F104" s="18" t="s">
        <v>173</v>
      </c>
      <c r="G104" s="19">
        <v>3300</v>
      </c>
      <c r="H104" s="19">
        <v>3300</v>
      </c>
      <c r="I104" s="35">
        <f t="shared" si="2"/>
        <v>100</v>
      </c>
    </row>
    <row r="105" spans="1:9" ht="25.5">
      <c r="A105" s="38" t="s">
        <v>93</v>
      </c>
      <c r="B105" s="18"/>
      <c r="C105" s="18" t="s">
        <v>30</v>
      </c>
      <c r="D105" s="18" t="s">
        <v>29</v>
      </c>
      <c r="E105" s="18" t="s">
        <v>91</v>
      </c>
      <c r="F105" s="18" t="s">
        <v>92</v>
      </c>
      <c r="G105" s="19">
        <v>1038.3</v>
      </c>
      <c r="H105" s="19">
        <v>1038.3</v>
      </c>
      <c r="I105" s="35">
        <f t="shared" si="2"/>
        <v>100</v>
      </c>
    </row>
    <row r="106" spans="1:9" ht="40.5" customHeight="1">
      <c r="A106" s="38" t="s">
        <v>256</v>
      </c>
      <c r="B106" s="18"/>
      <c r="C106" s="18" t="s">
        <v>30</v>
      </c>
      <c r="D106" s="18" t="s">
        <v>29</v>
      </c>
      <c r="E106" s="18" t="s">
        <v>91</v>
      </c>
      <c r="F106" s="18" t="s">
        <v>92</v>
      </c>
      <c r="G106" s="19">
        <v>1087.7</v>
      </c>
      <c r="H106" s="19">
        <v>1087.7</v>
      </c>
      <c r="I106" s="35">
        <f t="shared" si="2"/>
        <v>100</v>
      </c>
    </row>
    <row r="107" spans="1:9" ht="12.75">
      <c r="A107" s="39" t="s">
        <v>152</v>
      </c>
      <c r="B107" s="18"/>
      <c r="C107" s="18" t="s">
        <v>30</v>
      </c>
      <c r="D107" s="18" t="s">
        <v>35</v>
      </c>
      <c r="E107" s="18"/>
      <c r="F107" s="18"/>
      <c r="G107" s="19">
        <f>G108+G110</f>
        <v>45215.1</v>
      </c>
      <c r="H107" s="19">
        <f>H108+H110</f>
        <v>36930.2</v>
      </c>
      <c r="I107" s="35">
        <f t="shared" si="2"/>
        <v>81.67669650183235</v>
      </c>
    </row>
    <row r="108" spans="1:9" ht="12.75">
      <c r="A108" s="34" t="s">
        <v>72</v>
      </c>
      <c r="B108" s="37"/>
      <c r="C108" s="18" t="s">
        <v>30</v>
      </c>
      <c r="D108" s="18" t="s">
        <v>35</v>
      </c>
      <c r="E108" s="18" t="s">
        <v>153</v>
      </c>
      <c r="F108" s="18"/>
      <c r="G108" s="19">
        <f>G109</f>
        <v>1035.1</v>
      </c>
      <c r="H108" s="19">
        <f>H109</f>
        <v>574.7</v>
      </c>
      <c r="I108" s="35">
        <f t="shared" si="2"/>
        <v>55.52120568061058</v>
      </c>
    </row>
    <row r="109" spans="1:9" ht="15" customHeight="1">
      <c r="A109" s="38" t="s">
        <v>182</v>
      </c>
      <c r="B109" s="18"/>
      <c r="C109" s="18" t="s">
        <v>30</v>
      </c>
      <c r="D109" s="18" t="s">
        <v>35</v>
      </c>
      <c r="E109" s="18" t="s">
        <v>153</v>
      </c>
      <c r="F109" s="18" t="s">
        <v>89</v>
      </c>
      <c r="G109" s="19">
        <v>1035.1</v>
      </c>
      <c r="H109" s="19">
        <v>574.7</v>
      </c>
      <c r="I109" s="35">
        <f t="shared" si="2"/>
        <v>55.52120568061058</v>
      </c>
    </row>
    <row r="110" spans="1:9" ht="15" customHeight="1">
      <c r="A110" s="17" t="s">
        <v>188</v>
      </c>
      <c r="B110" s="18"/>
      <c r="C110" s="18" t="s">
        <v>30</v>
      </c>
      <c r="D110" s="18" t="s">
        <v>35</v>
      </c>
      <c r="E110" s="18" t="s">
        <v>187</v>
      </c>
      <c r="F110" s="18"/>
      <c r="G110" s="19">
        <f>G111</f>
        <v>44180</v>
      </c>
      <c r="H110" s="19">
        <f>H111</f>
        <v>36355.5</v>
      </c>
      <c r="I110" s="35">
        <f t="shared" si="2"/>
        <v>82.28949751018561</v>
      </c>
    </row>
    <row r="111" spans="1:9" ht="51.75" customHeight="1">
      <c r="A111" s="26" t="s">
        <v>243</v>
      </c>
      <c r="B111" s="18"/>
      <c r="C111" s="18" t="s">
        <v>30</v>
      </c>
      <c r="D111" s="18" t="s">
        <v>35</v>
      </c>
      <c r="E111" s="18" t="s">
        <v>187</v>
      </c>
      <c r="F111" s="18" t="s">
        <v>189</v>
      </c>
      <c r="G111" s="19">
        <v>44180</v>
      </c>
      <c r="H111" s="19">
        <v>36355.5</v>
      </c>
      <c r="I111" s="35">
        <f t="shared" si="2"/>
        <v>82.28949751018561</v>
      </c>
    </row>
    <row r="112" spans="1:9" ht="12.75">
      <c r="A112" s="28" t="s">
        <v>244</v>
      </c>
      <c r="B112" s="18"/>
      <c r="C112" s="18" t="s">
        <v>26</v>
      </c>
      <c r="D112" s="18"/>
      <c r="E112" s="18"/>
      <c r="F112" s="18"/>
      <c r="G112" s="25">
        <f>G116+G113</f>
        <v>600</v>
      </c>
      <c r="H112" s="25">
        <f>H116+H113</f>
        <v>170</v>
      </c>
      <c r="I112" s="35">
        <f t="shared" si="2"/>
        <v>28.333333333333332</v>
      </c>
    </row>
    <row r="113" spans="1:9" ht="12.75">
      <c r="A113" s="34" t="s">
        <v>212</v>
      </c>
      <c r="B113" s="18"/>
      <c r="C113" s="18" t="s">
        <v>26</v>
      </c>
      <c r="D113" s="18" t="s">
        <v>29</v>
      </c>
      <c r="E113" s="18"/>
      <c r="F113" s="18"/>
      <c r="G113" s="25">
        <f>G114</f>
        <v>30</v>
      </c>
      <c r="H113" s="25">
        <f>H114</f>
        <v>25</v>
      </c>
      <c r="I113" s="35">
        <f t="shared" si="2"/>
        <v>83.33333333333334</v>
      </c>
    </row>
    <row r="114" spans="1:9" ht="12.75">
      <c r="A114" s="34" t="s">
        <v>213</v>
      </c>
      <c r="B114" s="18"/>
      <c r="C114" s="18" t="s">
        <v>26</v>
      </c>
      <c r="D114" s="18" t="s">
        <v>29</v>
      </c>
      <c r="E114" s="18" t="s">
        <v>211</v>
      </c>
      <c r="F114" s="18"/>
      <c r="G114" s="25">
        <f>G115</f>
        <v>30</v>
      </c>
      <c r="H114" s="25">
        <f>H115</f>
        <v>25</v>
      </c>
      <c r="I114" s="35">
        <f t="shared" si="2"/>
        <v>83.33333333333334</v>
      </c>
    </row>
    <row r="115" spans="1:9" ht="12.75">
      <c r="A115" s="17" t="s">
        <v>119</v>
      </c>
      <c r="B115" s="18"/>
      <c r="C115" s="18" t="s">
        <v>26</v>
      </c>
      <c r="D115" s="18" t="s">
        <v>29</v>
      </c>
      <c r="E115" s="18" t="s">
        <v>211</v>
      </c>
      <c r="F115" s="18" t="s">
        <v>120</v>
      </c>
      <c r="G115" s="25">
        <v>30</v>
      </c>
      <c r="H115" s="25">
        <v>25</v>
      </c>
      <c r="I115" s="35">
        <f t="shared" si="2"/>
        <v>83.33333333333334</v>
      </c>
    </row>
    <row r="116" spans="1:9" ht="12.75">
      <c r="A116" s="26" t="s">
        <v>174</v>
      </c>
      <c r="B116" s="18"/>
      <c r="C116" s="18" t="s">
        <v>26</v>
      </c>
      <c r="D116" s="18" t="s">
        <v>35</v>
      </c>
      <c r="E116" s="18"/>
      <c r="F116" s="18"/>
      <c r="G116" s="25">
        <f>G117</f>
        <v>570</v>
      </c>
      <c r="H116" s="25">
        <f>H117</f>
        <v>145</v>
      </c>
      <c r="I116" s="35">
        <f t="shared" si="2"/>
        <v>25.438596491228072</v>
      </c>
    </row>
    <row r="117" spans="1:9" ht="25.5">
      <c r="A117" s="26" t="s">
        <v>210</v>
      </c>
      <c r="B117" s="18"/>
      <c r="C117" s="18" t="s">
        <v>26</v>
      </c>
      <c r="D117" s="18" t="s">
        <v>35</v>
      </c>
      <c r="E117" s="18" t="s">
        <v>209</v>
      </c>
      <c r="F117" s="18"/>
      <c r="G117" s="25">
        <f>G118</f>
        <v>570</v>
      </c>
      <c r="H117" s="25">
        <f>H118</f>
        <v>145</v>
      </c>
      <c r="I117" s="35">
        <f t="shared" si="2"/>
        <v>25.438596491228072</v>
      </c>
    </row>
    <row r="118" spans="1:9" ht="12.75">
      <c r="A118" s="17" t="s">
        <v>119</v>
      </c>
      <c r="B118" s="18"/>
      <c r="C118" s="18" t="s">
        <v>26</v>
      </c>
      <c r="D118" s="18" t="s">
        <v>35</v>
      </c>
      <c r="E118" s="18" t="s">
        <v>209</v>
      </c>
      <c r="F118" s="18" t="s">
        <v>120</v>
      </c>
      <c r="G118" s="19">
        <v>570</v>
      </c>
      <c r="H118" s="19">
        <v>145</v>
      </c>
      <c r="I118" s="35">
        <f t="shared" si="2"/>
        <v>25.438596491228072</v>
      </c>
    </row>
    <row r="119" spans="1:9" ht="12.75">
      <c r="A119" s="21" t="s">
        <v>3</v>
      </c>
      <c r="B119" s="18"/>
      <c r="C119" s="18" t="s">
        <v>31</v>
      </c>
      <c r="D119" s="18"/>
      <c r="E119" s="18"/>
      <c r="F119" s="18"/>
      <c r="G119" s="19">
        <f>G120+G123</f>
        <v>12200</v>
      </c>
      <c r="H119" s="19">
        <f>H120+H123</f>
        <v>12199.9</v>
      </c>
      <c r="I119" s="35">
        <f t="shared" si="2"/>
        <v>99.99918032786886</v>
      </c>
    </row>
    <row r="120" spans="1:9" ht="12.75">
      <c r="A120" s="17" t="s">
        <v>4</v>
      </c>
      <c r="B120" s="18"/>
      <c r="C120" s="18" t="s">
        <v>31</v>
      </c>
      <c r="D120" s="18" t="s">
        <v>25</v>
      </c>
      <c r="E120" s="18"/>
      <c r="F120" s="18"/>
      <c r="G120" s="19">
        <f>G121</f>
        <v>6276.3</v>
      </c>
      <c r="H120" s="19">
        <f>H121</f>
        <v>6276.2</v>
      </c>
      <c r="I120" s="35">
        <f t="shared" si="2"/>
        <v>99.9984067045871</v>
      </c>
    </row>
    <row r="121" spans="1:9" ht="12.75">
      <c r="A121" s="17" t="s">
        <v>5</v>
      </c>
      <c r="B121" s="18"/>
      <c r="C121" s="18" t="s">
        <v>31</v>
      </c>
      <c r="D121" s="18" t="s">
        <v>25</v>
      </c>
      <c r="E121" s="18" t="s">
        <v>135</v>
      </c>
      <c r="F121" s="18"/>
      <c r="G121" s="19">
        <f>G122</f>
        <v>6276.3</v>
      </c>
      <c r="H121" s="19">
        <f>H122</f>
        <v>6276.2</v>
      </c>
      <c r="I121" s="35">
        <f t="shared" si="2"/>
        <v>99.9984067045871</v>
      </c>
    </row>
    <row r="122" spans="1:9" ht="38.25">
      <c r="A122" s="26" t="s">
        <v>242</v>
      </c>
      <c r="B122" s="18"/>
      <c r="C122" s="18" t="s">
        <v>31</v>
      </c>
      <c r="D122" s="18" t="s">
        <v>25</v>
      </c>
      <c r="E122" s="18" t="s">
        <v>135</v>
      </c>
      <c r="F122" s="18" t="s">
        <v>74</v>
      </c>
      <c r="G122" s="19">
        <v>6276.3</v>
      </c>
      <c r="H122" s="19">
        <v>6276.2</v>
      </c>
      <c r="I122" s="35">
        <f t="shared" si="2"/>
        <v>99.9984067045871</v>
      </c>
    </row>
    <row r="123" spans="1:9" ht="12.75">
      <c r="A123" s="17" t="s">
        <v>6</v>
      </c>
      <c r="B123" s="18"/>
      <c r="C123" s="18" t="s">
        <v>31</v>
      </c>
      <c r="D123" s="18" t="s">
        <v>29</v>
      </c>
      <c r="E123" s="18"/>
      <c r="F123" s="18"/>
      <c r="G123" s="19">
        <f>G124</f>
        <v>5923.7</v>
      </c>
      <c r="H123" s="19">
        <f>H124</f>
        <v>5923.7</v>
      </c>
      <c r="I123" s="35">
        <f t="shared" si="2"/>
        <v>100</v>
      </c>
    </row>
    <row r="124" spans="1:9" ht="25.5">
      <c r="A124" s="26" t="s">
        <v>7</v>
      </c>
      <c r="B124" s="18"/>
      <c r="C124" s="18" t="s">
        <v>31</v>
      </c>
      <c r="D124" s="18" t="s">
        <v>29</v>
      </c>
      <c r="E124" s="18" t="s">
        <v>136</v>
      </c>
      <c r="F124" s="18"/>
      <c r="G124" s="19">
        <f>G125</f>
        <v>5923.7</v>
      </c>
      <c r="H124" s="19">
        <f>H125</f>
        <v>5923.7</v>
      </c>
      <c r="I124" s="35">
        <f t="shared" si="2"/>
        <v>100</v>
      </c>
    </row>
    <row r="125" spans="1:9" ht="38.25">
      <c r="A125" s="26" t="s">
        <v>242</v>
      </c>
      <c r="B125" s="18"/>
      <c r="C125" s="18" t="s">
        <v>31</v>
      </c>
      <c r="D125" s="18" t="s">
        <v>29</v>
      </c>
      <c r="E125" s="18" t="s">
        <v>136</v>
      </c>
      <c r="F125" s="18" t="s">
        <v>74</v>
      </c>
      <c r="G125" s="19">
        <v>5923.7</v>
      </c>
      <c r="H125" s="19">
        <v>5923.7</v>
      </c>
      <c r="I125" s="35">
        <f t="shared" si="2"/>
        <v>100</v>
      </c>
    </row>
    <row r="126" spans="1:9" ht="12.75">
      <c r="A126" s="21" t="s">
        <v>101</v>
      </c>
      <c r="B126" s="18"/>
      <c r="C126" s="18" t="s">
        <v>38</v>
      </c>
      <c r="D126" s="18"/>
      <c r="E126" s="18"/>
      <c r="F126" s="18"/>
      <c r="G126" s="27">
        <f>G127+G131+G134</f>
        <v>4701.5</v>
      </c>
      <c r="H126" s="27">
        <f>H127+H131+H134</f>
        <v>1883.8000000000002</v>
      </c>
      <c r="I126" s="35">
        <f t="shared" si="2"/>
        <v>40.06806338402638</v>
      </c>
    </row>
    <row r="127" spans="1:9" ht="12.75">
      <c r="A127" s="39" t="s">
        <v>102</v>
      </c>
      <c r="B127" s="18"/>
      <c r="C127" s="18" t="s">
        <v>38</v>
      </c>
      <c r="D127" s="18" t="s">
        <v>25</v>
      </c>
      <c r="E127" s="18"/>
      <c r="F127" s="18"/>
      <c r="G127" s="27">
        <f>G128</f>
        <v>2500</v>
      </c>
      <c r="H127" s="27">
        <f>H128</f>
        <v>1499.9</v>
      </c>
      <c r="I127" s="35">
        <f t="shared" si="2"/>
        <v>59.996</v>
      </c>
    </row>
    <row r="128" spans="1:9" ht="25.5">
      <c r="A128" s="26" t="s">
        <v>103</v>
      </c>
      <c r="B128" s="18"/>
      <c r="C128" s="18" t="s">
        <v>38</v>
      </c>
      <c r="D128" s="18" t="s">
        <v>25</v>
      </c>
      <c r="E128" s="18" t="s">
        <v>104</v>
      </c>
      <c r="F128" s="18"/>
      <c r="G128" s="27">
        <f>SUM(G129:G130)</f>
        <v>2500</v>
      </c>
      <c r="H128" s="27">
        <f>SUM(H129:H130)</f>
        <v>1499.9</v>
      </c>
      <c r="I128" s="35">
        <f t="shared" si="2"/>
        <v>59.996</v>
      </c>
    </row>
    <row r="129" spans="1:9" ht="12.75">
      <c r="A129" s="17" t="s">
        <v>75</v>
      </c>
      <c r="B129" s="18"/>
      <c r="C129" s="18" t="s">
        <v>38</v>
      </c>
      <c r="D129" s="18" t="s">
        <v>25</v>
      </c>
      <c r="E129" s="18" t="s">
        <v>104</v>
      </c>
      <c r="F129" s="18" t="s">
        <v>74</v>
      </c>
      <c r="G129" s="27">
        <v>1000</v>
      </c>
      <c r="H129" s="27">
        <v>0</v>
      </c>
      <c r="I129" s="35">
        <f t="shared" si="2"/>
        <v>0</v>
      </c>
    </row>
    <row r="130" spans="1:9" ht="38.25">
      <c r="A130" s="26" t="s">
        <v>242</v>
      </c>
      <c r="B130" s="18"/>
      <c r="C130" s="18" t="s">
        <v>38</v>
      </c>
      <c r="D130" s="18" t="s">
        <v>25</v>
      </c>
      <c r="E130" s="18" t="s">
        <v>104</v>
      </c>
      <c r="F130" s="18" t="s">
        <v>74</v>
      </c>
      <c r="G130" s="27">
        <v>1500</v>
      </c>
      <c r="H130" s="27">
        <v>1499.9</v>
      </c>
      <c r="I130" s="35">
        <f t="shared" si="2"/>
        <v>99.99333333333334</v>
      </c>
    </row>
    <row r="131" spans="1:9" ht="12.75">
      <c r="A131" s="42" t="s">
        <v>214</v>
      </c>
      <c r="B131" s="18"/>
      <c r="C131" s="18" t="s">
        <v>38</v>
      </c>
      <c r="D131" s="18" t="s">
        <v>35</v>
      </c>
      <c r="E131" s="18"/>
      <c r="F131" s="18"/>
      <c r="G131" s="27">
        <f>G132</f>
        <v>201.5</v>
      </c>
      <c r="H131" s="27">
        <f>H132</f>
        <v>185</v>
      </c>
      <c r="I131" s="35">
        <f t="shared" si="2"/>
        <v>91.81141439205956</v>
      </c>
    </row>
    <row r="132" spans="1:9" ht="25.5">
      <c r="A132" s="34" t="s">
        <v>131</v>
      </c>
      <c r="B132" s="37"/>
      <c r="C132" s="18" t="s">
        <v>38</v>
      </c>
      <c r="D132" s="18" t="s">
        <v>35</v>
      </c>
      <c r="E132" s="18" t="s">
        <v>132</v>
      </c>
      <c r="F132" s="18"/>
      <c r="G132" s="27">
        <f>G133</f>
        <v>201.5</v>
      </c>
      <c r="H132" s="27">
        <f>H133</f>
        <v>185</v>
      </c>
      <c r="I132" s="35">
        <f t="shared" si="2"/>
        <v>91.81141439205956</v>
      </c>
    </row>
    <row r="133" spans="1:9" ht="25.5">
      <c r="A133" s="44" t="s">
        <v>134</v>
      </c>
      <c r="B133" s="18"/>
      <c r="C133" s="18" t="s">
        <v>38</v>
      </c>
      <c r="D133" s="18" t="s">
        <v>35</v>
      </c>
      <c r="E133" s="18" t="s">
        <v>132</v>
      </c>
      <c r="F133" s="18" t="s">
        <v>133</v>
      </c>
      <c r="G133" s="27">
        <v>201.5</v>
      </c>
      <c r="H133" s="27">
        <v>185</v>
      </c>
      <c r="I133" s="35">
        <f t="shared" si="2"/>
        <v>91.81141439205956</v>
      </c>
    </row>
    <row r="134" spans="1:9" ht="25.5">
      <c r="A134" s="44" t="s">
        <v>107</v>
      </c>
      <c r="B134" s="18"/>
      <c r="C134" s="18" t="s">
        <v>38</v>
      </c>
      <c r="D134" s="18" t="s">
        <v>26</v>
      </c>
      <c r="E134" s="18"/>
      <c r="F134" s="18"/>
      <c r="G134" s="27">
        <f>G135</f>
        <v>2000</v>
      </c>
      <c r="H134" s="27">
        <f>H135</f>
        <v>198.9</v>
      </c>
      <c r="I134" s="35">
        <f t="shared" si="2"/>
        <v>9.945</v>
      </c>
    </row>
    <row r="135" spans="1:9" ht="12.75">
      <c r="A135" s="17" t="s">
        <v>188</v>
      </c>
      <c r="B135" s="18"/>
      <c r="C135" s="18" t="s">
        <v>38</v>
      </c>
      <c r="D135" s="18" t="s">
        <v>26</v>
      </c>
      <c r="E135" s="18" t="s">
        <v>187</v>
      </c>
      <c r="F135" s="18"/>
      <c r="G135" s="27">
        <f>G136</f>
        <v>2000</v>
      </c>
      <c r="H135" s="27">
        <f>H136</f>
        <v>198.9</v>
      </c>
      <c r="I135" s="35">
        <f t="shared" si="2"/>
        <v>9.945</v>
      </c>
    </row>
    <row r="136" spans="1:9" ht="51">
      <c r="A136" s="26" t="s">
        <v>243</v>
      </c>
      <c r="B136" s="18"/>
      <c r="C136" s="18" t="s">
        <v>38</v>
      </c>
      <c r="D136" s="18" t="s">
        <v>26</v>
      </c>
      <c r="E136" s="18" t="s">
        <v>187</v>
      </c>
      <c r="F136" s="18" t="s">
        <v>189</v>
      </c>
      <c r="G136" s="27">
        <v>2000</v>
      </c>
      <c r="H136" s="27">
        <v>198.9</v>
      </c>
      <c r="I136" s="35">
        <f t="shared" si="2"/>
        <v>9.945</v>
      </c>
    </row>
    <row r="137" spans="1:9" ht="12.75">
      <c r="A137" s="41" t="s">
        <v>76</v>
      </c>
      <c r="B137" s="18"/>
      <c r="C137" s="18" t="s">
        <v>34</v>
      </c>
      <c r="D137" s="18"/>
      <c r="E137" s="18"/>
      <c r="F137" s="18"/>
      <c r="G137" s="27">
        <f>G138+G147+G144</f>
        <v>27100.6</v>
      </c>
      <c r="H137" s="27">
        <f>H138+H147+H144</f>
        <v>14965</v>
      </c>
      <c r="I137" s="35">
        <f t="shared" si="2"/>
        <v>55.22017962701933</v>
      </c>
    </row>
    <row r="138" spans="1:9" ht="12.75">
      <c r="A138" s="44" t="s">
        <v>11</v>
      </c>
      <c r="B138" s="18"/>
      <c r="C138" s="18" t="s">
        <v>34</v>
      </c>
      <c r="D138" s="18" t="s">
        <v>25</v>
      </c>
      <c r="E138" s="18"/>
      <c r="F138" s="18"/>
      <c r="G138" s="27">
        <f>G139+G142</f>
        <v>3700.6</v>
      </c>
      <c r="H138" s="27">
        <f>H139+H142</f>
        <v>3670</v>
      </c>
      <c r="I138" s="35">
        <f t="shared" si="2"/>
        <v>99.1731070637194</v>
      </c>
    </row>
    <row r="139" spans="1:9" ht="12.75">
      <c r="A139" s="17" t="s">
        <v>99</v>
      </c>
      <c r="B139" s="18"/>
      <c r="C139" s="18" t="s">
        <v>34</v>
      </c>
      <c r="D139" s="18" t="s">
        <v>25</v>
      </c>
      <c r="E139" s="18" t="s">
        <v>100</v>
      </c>
      <c r="F139" s="18"/>
      <c r="G139" s="27">
        <f>SUM(G140:G141)</f>
        <v>1200.6</v>
      </c>
      <c r="H139" s="27">
        <f>SUM(H140:H141)</f>
        <v>1170</v>
      </c>
      <c r="I139" s="35">
        <f t="shared" si="2"/>
        <v>97.4512743628186</v>
      </c>
    </row>
    <row r="140" spans="1:9" ht="38.25">
      <c r="A140" s="26" t="s">
        <v>255</v>
      </c>
      <c r="B140" s="18"/>
      <c r="C140" s="18" t="s">
        <v>34</v>
      </c>
      <c r="D140" s="18" t="s">
        <v>25</v>
      </c>
      <c r="E140" s="18" t="s">
        <v>100</v>
      </c>
      <c r="F140" s="18" t="s">
        <v>74</v>
      </c>
      <c r="G140" s="27">
        <v>200.6</v>
      </c>
      <c r="H140" s="27">
        <v>170.5</v>
      </c>
      <c r="I140" s="35">
        <f t="shared" si="2"/>
        <v>84.9950149551346</v>
      </c>
    </row>
    <row r="141" spans="1:9" ht="38.25">
      <c r="A141" s="26" t="s">
        <v>242</v>
      </c>
      <c r="B141" s="18"/>
      <c r="C141" s="18" t="s">
        <v>34</v>
      </c>
      <c r="D141" s="18" t="s">
        <v>25</v>
      </c>
      <c r="E141" s="18" t="s">
        <v>100</v>
      </c>
      <c r="F141" s="18" t="s">
        <v>74</v>
      </c>
      <c r="G141" s="27">
        <v>1000</v>
      </c>
      <c r="H141" s="27">
        <v>999.5</v>
      </c>
      <c r="I141" s="35">
        <f t="shared" si="2"/>
        <v>99.95</v>
      </c>
    </row>
    <row r="142" spans="1:9" ht="12.75">
      <c r="A142" s="17" t="s">
        <v>23</v>
      </c>
      <c r="B142" s="18"/>
      <c r="C142" s="18" t="s">
        <v>34</v>
      </c>
      <c r="D142" s="18" t="s">
        <v>25</v>
      </c>
      <c r="E142" s="18" t="s">
        <v>77</v>
      </c>
      <c r="F142" s="18"/>
      <c r="G142" s="27">
        <f>G143</f>
        <v>2500</v>
      </c>
      <c r="H142" s="27">
        <f>H143</f>
        <v>2500</v>
      </c>
      <c r="I142" s="35">
        <f t="shared" si="2"/>
        <v>100</v>
      </c>
    </row>
    <row r="143" spans="1:9" ht="38.25">
      <c r="A143" s="26" t="s">
        <v>242</v>
      </c>
      <c r="B143" s="18"/>
      <c r="C143" s="18" t="s">
        <v>34</v>
      </c>
      <c r="D143" s="18" t="s">
        <v>25</v>
      </c>
      <c r="E143" s="18" t="s">
        <v>77</v>
      </c>
      <c r="F143" s="18" t="s">
        <v>74</v>
      </c>
      <c r="G143" s="27">
        <v>2500</v>
      </c>
      <c r="H143" s="27">
        <v>2500</v>
      </c>
      <c r="I143" s="35">
        <f t="shared" si="2"/>
        <v>100</v>
      </c>
    </row>
    <row r="144" spans="1:9" ht="12.75">
      <c r="A144" s="17" t="s">
        <v>94</v>
      </c>
      <c r="B144" s="18"/>
      <c r="C144" s="18" t="s">
        <v>34</v>
      </c>
      <c r="D144" s="18" t="s">
        <v>29</v>
      </c>
      <c r="E144" s="18"/>
      <c r="F144" s="18"/>
      <c r="G144" s="27">
        <f>G145</f>
        <v>1000</v>
      </c>
      <c r="H144" s="27">
        <f>H145</f>
        <v>1000</v>
      </c>
      <c r="I144" s="35">
        <f t="shared" si="2"/>
        <v>100</v>
      </c>
    </row>
    <row r="145" spans="1:9" ht="25.5">
      <c r="A145" s="26" t="s">
        <v>95</v>
      </c>
      <c r="B145" s="18"/>
      <c r="C145" s="18" t="s">
        <v>34</v>
      </c>
      <c r="D145" s="18" t="s">
        <v>29</v>
      </c>
      <c r="E145" s="18" t="s">
        <v>96</v>
      </c>
      <c r="F145" s="18"/>
      <c r="G145" s="27">
        <f>G146</f>
        <v>1000</v>
      </c>
      <c r="H145" s="27">
        <f>H146</f>
        <v>1000</v>
      </c>
      <c r="I145" s="35">
        <f t="shared" si="2"/>
        <v>100</v>
      </c>
    </row>
    <row r="146" spans="1:9" ht="39.75" customHeight="1">
      <c r="A146" s="26" t="s">
        <v>241</v>
      </c>
      <c r="B146" s="18"/>
      <c r="C146" s="18" t="s">
        <v>34</v>
      </c>
      <c r="D146" s="18" t="s">
        <v>29</v>
      </c>
      <c r="E146" s="18" t="s">
        <v>96</v>
      </c>
      <c r="F146" s="18" t="s">
        <v>98</v>
      </c>
      <c r="G146" s="27">
        <v>1000</v>
      </c>
      <c r="H146" s="27">
        <v>1000</v>
      </c>
      <c r="I146" s="35">
        <f t="shared" si="2"/>
        <v>100</v>
      </c>
    </row>
    <row r="147" spans="1:9" ht="12.75">
      <c r="A147" s="44" t="s">
        <v>190</v>
      </c>
      <c r="B147" s="18"/>
      <c r="C147" s="18" t="s">
        <v>34</v>
      </c>
      <c r="D147" s="18" t="s">
        <v>35</v>
      </c>
      <c r="E147" s="18"/>
      <c r="F147" s="18"/>
      <c r="G147" s="27">
        <f>G148</f>
        <v>22400</v>
      </c>
      <c r="H147" s="27">
        <f>H148</f>
        <v>10295</v>
      </c>
      <c r="I147" s="35">
        <f aca="true" t="shared" si="3" ref="I147:I206">H147/G147*100</f>
        <v>45.95982142857143</v>
      </c>
    </row>
    <row r="148" spans="1:9" ht="12.75">
      <c r="A148" s="17" t="s">
        <v>188</v>
      </c>
      <c r="B148" s="18"/>
      <c r="C148" s="18" t="s">
        <v>34</v>
      </c>
      <c r="D148" s="18" t="s">
        <v>35</v>
      </c>
      <c r="E148" s="18" t="s">
        <v>187</v>
      </c>
      <c r="F148" s="18"/>
      <c r="G148" s="27">
        <f>G149</f>
        <v>22400</v>
      </c>
      <c r="H148" s="27">
        <f>H149</f>
        <v>10295</v>
      </c>
      <c r="I148" s="35">
        <f t="shared" si="3"/>
        <v>45.95982142857143</v>
      </c>
    </row>
    <row r="149" spans="1:9" ht="51">
      <c r="A149" s="26" t="s">
        <v>243</v>
      </c>
      <c r="B149" s="18"/>
      <c r="C149" s="18" t="s">
        <v>34</v>
      </c>
      <c r="D149" s="18" t="s">
        <v>35</v>
      </c>
      <c r="E149" s="18" t="s">
        <v>187</v>
      </c>
      <c r="F149" s="18" t="s">
        <v>189</v>
      </c>
      <c r="G149" s="27">
        <v>22400</v>
      </c>
      <c r="H149" s="27">
        <v>10295</v>
      </c>
      <c r="I149" s="35">
        <f t="shared" si="3"/>
        <v>45.95982142857143</v>
      </c>
    </row>
    <row r="150" spans="1:9" s="1" customFormat="1" ht="12.75">
      <c r="A150" s="41" t="s">
        <v>17</v>
      </c>
      <c r="B150" s="22"/>
      <c r="C150" s="51" t="s">
        <v>54</v>
      </c>
      <c r="D150" s="51"/>
      <c r="E150" s="51"/>
      <c r="F150" s="51"/>
      <c r="G150" s="54">
        <f>G151+G154</f>
        <v>1270.2</v>
      </c>
      <c r="H150" s="54">
        <f>H151+H154</f>
        <v>1258</v>
      </c>
      <c r="I150" s="35">
        <f t="shared" si="3"/>
        <v>99.03952133522279</v>
      </c>
    </row>
    <row r="151" spans="1:9" ht="12.75">
      <c r="A151" s="44" t="s">
        <v>217</v>
      </c>
      <c r="B151" s="18"/>
      <c r="C151" s="18" t="s">
        <v>54</v>
      </c>
      <c r="D151" s="18" t="s">
        <v>25</v>
      </c>
      <c r="E151" s="18"/>
      <c r="F151" s="18"/>
      <c r="G151" s="27">
        <f>G152</f>
        <v>50</v>
      </c>
      <c r="H151" s="27">
        <f>H152</f>
        <v>38</v>
      </c>
      <c r="I151" s="35">
        <f t="shared" si="3"/>
        <v>76</v>
      </c>
    </row>
    <row r="152" spans="1:9" ht="12.75">
      <c r="A152" s="44" t="s">
        <v>218</v>
      </c>
      <c r="B152" s="18"/>
      <c r="C152" s="18" t="s">
        <v>54</v>
      </c>
      <c r="D152" s="18" t="s">
        <v>25</v>
      </c>
      <c r="E152" s="18" t="s">
        <v>215</v>
      </c>
      <c r="F152" s="18"/>
      <c r="G152" s="27">
        <f>G153</f>
        <v>50</v>
      </c>
      <c r="H152" s="27">
        <f>H153</f>
        <v>38</v>
      </c>
      <c r="I152" s="35">
        <f t="shared" si="3"/>
        <v>76</v>
      </c>
    </row>
    <row r="153" spans="1:9" ht="25.5">
      <c r="A153" s="44" t="s">
        <v>219</v>
      </c>
      <c r="B153" s="18"/>
      <c r="C153" s="18" t="s">
        <v>54</v>
      </c>
      <c r="D153" s="18" t="s">
        <v>25</v>
      </c>
      <c r="E153" s="18" t="s">
        <v>215</v>
      </c>
      <c r="F153" s="18" t="s">
        <v>216</v>
      </c>
      <c r="G153" s="27">
        <v>50</v>
      </c>
      <c r="H153" s="27">
        <v>38</v>
      </c>
      <c r="I153" s="35">
        <f t="shared" si="3"/>
        <v>76</v>
      </c>
    </row>
    <row r="154" spans="1:9" ht="13.5" customHeight="1">
      <c r="A154" s="38" t="s">
        <v>229</v>
      </c>
      <c r="B154" s="18"/>
      <c r="C154" s="18" t="s">
        <v>54</v>
      </c>
      <c r="D154" s="18" t="s">
        <v>26</v>
      </c>
      <c r="E154" s="18"/>
      <c r="F154" s="18"/>
      <c r="G154" s="19">
        <f>G155</f>
        <v>1220.2</v>
      </c>
      <c r="H154" s="19">
        <f>H155</f>
        <v>1220</v>
      </c>
      <c r="I154" s="35">
        <f t="shared" si="3"/>
        <v>99.98360924438616</v>
      </c>
    </row>
    <row r="155" spans="1:9" ht="13.5" customHeight="1">
      <c r="A155" s="38" t="s">
        <v>230</v>
      </c>
      <c r="B155" s="18"/>
      <c r="C155" s="18" t="s">
        <v>54</v>
      </c>
      <c r="D155" s="18" t="s">
        <v>26</v>
      </c>
      <c r="E155" s="18" t="s">
        <v>227</v>
      </c>
      <c r="F155" s="18"/>
      <c r="G155" s="19">
        <f>SUM(G156:G158)</f>
        <v>1220.2</v>
      </c>
      <c r="H155" s="19">
        <f>SUM(H156:H158)</f>
        <v>1220</v>
      </c>
      <c r="I155" s="35">
        <f t="shared" si="3"/>
        <v>99.98360924438616</v>
      </c>
    </row>
    <row r="156" spans="1:9" ht="13.5" customHeight="1">
      <c r="A156" s="38" t="s">
        <v>231</v>
      </c>
      <c r="B156" s="18"/>
      <c r="C156" s="18" t="s">
        <v>54</v>
      </c>
      <c r="D156" s="18" t="s">
        <v>26</v>
      </c>
      <c r="E156" s="18" t="s">
        <v>227</v>
      </c>
      <c r="F156" s="18" t="s">
        <v>228</v>
      </c>
      <c r="G156" s="19">
        <v>1070.2</v>
      </c>
      <c r="H156" s="19">
        <v>1070</v>
      </c>
      <c r="I156" s="35">
        <f t="shared" si="3"/>
        <v>99.98131190431695</v>
      </c>
    </row>
    <row r="157" spans="1:9" ht="28.5" customHeight="1">
      <c r="A157" s="38" t="s">
        <v>262</v>
      </c>
      <c r="B157" s="18"/>
      <c r="C157" s="18" t="s">
        <v>54</v>
      </c>
      <c r="D157" s="18" t="s">
        <v>26</v>
      </c>
      <c r="E157" s="18" t="s">
        <v>227</v>
      </c>
      <c r="F157" s="18" t="s">
        <v>228</v>
      </c>
      <c r="G157" s="19">
        <v>70</v>
      </c>
      <c r="H157" s="19">
        <v>70</v>
      </c>
      <c r="I157" s="35">
        <f t="shared" si="3"/>
        <v>100</v>
      </c>
    </row>
    <row r="158" spans="1:9" ht="41.25" customHeight="1">
      <c r="A158" s="38" t="s">
        <v>261</v>
      </c>
      <c r="B158" s="18"/>
      <c r="C158" s="18" t="s">
        <v>54</v>
      </c>
      <c r="D158" s="18" t="s">
        <v>26</v>
      </c>
      <c r="E158" s="18" t="s">
        <v>227</v>
      </c>
      <c r="F158" s="18" t="s">
        <v>228</v>
      </c>
      <c r="G158" s="19">
        <v>80</v>
      </c>
      <c r="H158" s="19">
        <v>80</v>
      </c>
      <c r="I158" s="35">
        <f t="shared" si="3"/>
        <v>100</v>
      </c>
    </row>
    <row r="159" spans="1:9" s="1" customFormat="1" ht="28.5" customHeight="1">
      <c r="A159" s="28" t="s">
        <v>178</v>
      </c>
      <c r="B159" s="22" t="s">
        <v>35</v>
      </c>
      <c r="C159" s="22"/>
      <c r="D159" s="22"/>
      <c r="E159" s="22"/>
      <c r="F159" s="22"/>
      <c r="G159" s="24">
        <f>G160+G168</f>
        <v>32305.1</v>
      </c>
      <c r="H159" s="24">
        <f>H160+H168</f>
        <v>32173.800000000003</v>
      </c>
      <c r="I159" s="55">
        <f t="shared" si="3"/>
        <v>99.59356262633456</v>
      </c>
    </row>
    <row r="160" spans="1:9" ht="12.75">
      <c r="A160" s="21" t="s">
        <v>3</v>
      </c>
      <c r="B160" s="18"/>
      <c r="C160" s="18" t="s">
        <v>31</v>
      </c>
      <c r="D160" s="18"/>
      <c r="E160" s="18"/>
      <c r="F160" s="18"/>
      <c r="G160" s="25">
        <f>G161+G165</f>
        <v>12218.7</v>
      </c>
      <c r="H160" s="25">
        <f>H161+H165</f>
        <v>11634.1</v>
      </c>
      <c r="I160" s="35">
        <f t="shared" si="3"/>
        <v>95.2155302937301</v>
      </c>
    </row>
    <row r="161" spans="1:9" ht="12.75">
      <c r="A161" s="17" t="s">
        <v>6</v>
      </c>
      <c r="B161" s="18"/>
      <c r="C161" s="18" t="s">
        <v>31</v>
      </c>
      <c r="D161" s="18" t="s">
        <v>29</v>
      </c>
      <c r="E161" s="18"/>
      <c r="F161" s="18"/>
      <c r="G161" s="25">
        <f>G162</f>
        <v>10131.9</v>
      </c>
      <c r="H161" s="25">
        <f>H162</f>
        <v>9598.9</v>
      </c>
      <c r="I161" s="35">
        <f t="shared" si="3"/>
        <v>94.73938747915001</v>
      </c>
    </row>
    <row r="162" spans="1:9" ht="12.75">
      <c r="A162" s="17" t="s">
        <v>8</v>
      </c>
      <c r="B162" s="18"/>
      <c r="C162" s="18" t="s">
        <v>31</v>
      </c>
      <c r="D162" s="18" t="s">
        <v>29</v>
      </c>
      <c r="E162" s="18" t="s">
        <v>73</v>
      </c>
      <c r="F162" s="18"/>
      <c r="G162" s="25">
        <f>SUM(G163:G164)</f>
        <v>10131.9</v>
      </c>
      <c r="H162" s="25">
        <f>SUM(H163:H164)</f>
        <v>9598.9</v>
      </c>
      <c r="I162" s="35">
        <f t="shared" si="3"/>
        <v>94.73938747915001</v>
      </c>
    </row>
    <row r="163" spans="1:9" ht="12.75">
      <c r="A163" s="17" t="s">
        <v>75</v>
      </c>
      <c r="B163" s="18"/>
      <c r="C163" s="18" t="s">
        <v>31</v>
      </c>
      <c r="D163" s="18" t="s">
        <v>29</v>
      </c>
      <c r="E163" s="18" t="s">
        <v>73</v>
      </c>
      <c r="F163" s="18" t="s">
        <v>74</v>
      </c>
      <c r="G163" s="19">
        <v>9246.9</v>
      </c>
      <c r="H163" s="19">
        <v>8734</v>
      </c>
      <c r="I163" s="35">
        <f t="shared" si="3"/>
        <v>94.45327623311597</v>
      </c>
    </row>
    <row r="164" spans="1:9" ht="38.25">
      <c r="A164" s="26" t="s">
        <v>238</v>
      </c>
      <c r="B164" s="18"/>
      <c r="C164" s="18" t="s">
        <v>31</v>
      </c>
      <c r="D164" s="18" t="s">
        <v>29</v>
      </c>
      <c r="E164" s="18" t="s">
        <v>73</v>
      </c>
      <c r="F164" s="18" t="s">
        <v>74</v>
      </c>
      <c r="G164" s="19">
        <v>885</v>
      </c>
      <c r="H164" s="19">
        <v>864.9</v>
      </c>
      <c r="I164" s="35">
        <f t="shared" si="3"/>
        <v>97.72881355932203</v>
      </c>
    </row>
    <row r="165" spans="1:9" ht="12.75">
      <c r="A165" s="17" t="s">
        <v>144</v>
      </c>
      <c r="B165" s="18"/>
      <c r="C165" s="18" t="s">
        <v>31</v>
      </c>
      <c r="D165" s="18" t="s">
        <v>31</v>
      </c>
      <c r="E165" s="18"/>
      <c r="F165" s="18"/>
      <c r="G165" s="25">
        <f>G166</f>
        <v>2086.8</v>
      </c>
      <c r="H165" s="25">
        <f>H166</f>
        <v>2035.2</v>
      </c>
      <c r="I165" s="35">
        <f t="shared" si="3"/>
        <v>97.52731454859114</v>
      </c>
    </row>
    <row r="166" spans="1:9" ht="12.75">
      <c r="A166" s="17" t="s">
        <v>159</v>
      </c>
      <c r="B166" s="18"/>
      <c r="C166" s="18" t="s">
        <v>31</v>
      </c>
      <c r="D166" s="18" t="s">
        <v>31</v>
      </c>
      <c r="E166" s="18" t="s">
        <v>160</v>
      </c>
      <c r="F166" s="18"/>
      <c r="G166" s="25">
        <f>G167</f>
        <v>2086.8</v>
      </c>
      <c r="H166" s="25">
        <f>H167</f>
        <v>2035.2</v>
      </c>
      <c r="I166" s="35">
        <f t="shared" si="3"/>
        <v>97.52731454859114</v>
      </c>
    </row>
    <row r="167" spans="1:9" ht="12.75">
      <c r="A167" s="17" t="s">
        <v>75</v>
      </c>
      <c r="B167" s="18"/>
      <c r="C167" s="18" t="s">
        <v>31</v>
      </c>
      <c r="D167" s="18" t="s">
        <v>31</v>
      </c>
      <c r="E167" s="18" t="s">
        <v>160</v>
      </c>
      <c r="F167" s="18" t="s">
        <v>74</v>
      </c>
      <c r="G167" s="19">
        <v>2086.8</v>
      </c>
      <c r="H167" s="19">
        <v>2035.2</v>
      </c>
      <c r="I167" s="35">
        <f t="shared" si="3"/>
        <v>97.52731454859114</v>
      </c>
    </row>
    <row r="168" spans="1:9" ht="12.75">
      <c r="A168" s="21" t="s">
        <v>101</v>
      </c>
      <c r="B168" s="18"/>
      <c r="C168" s="18" t="s">
        <v>38</v>
      </c>
      <c r="D168" s="18"/>
      <c r="E168" s="18"/>
      <c r="F168" s="18"/>
      <c r="G168" s="25">
        <f>G169+G181</f>
        <v>20086.399999999998</v>
      </c>
      <c r="H168" s="25">
        <f>H169+H181</f>
        <v>20539.700000000004</v>
      </c>
      <c r="I168" s="35">
        <f t="shared" si="3"/>
        <v>102.25675083638683</v>
      </c>
    </row>
    <row r="169" spans="1:9" ht="12.75">
      <c r="A169" s="17" t="s">
        <v>102</v>
      </c>
      <c r="B169" s="18"/>
      <c r="C169" s="18" t="s">
        <v>38</v>
      </c>
      <c r="D169" s="18" t="s">
        <v>25</v>
      </c>
      <c r="E169" s="18"/>
      <c r="F169" s="18"/>
      <c r="G169" s="25">
        <f>G170+G173+G175+G177+G179</f>
        <v>18950.899999999998</v>
      </c>
      <c r="H169" s="25">
        <f>H170+H173+H175+H177+H179</f>
        <v>19415.200000000004</v>
      </c>
      <c r="I169" s="35">
        <f t="shared" si="3"/>
        <v>102.45001556654304</v>
      </c>
    </row>
    <row r="170" spans="1:9" ht="25.5">
      <c r="A170" s="26" t="s">
        <v>103</v>
      </c>
      <c r="B170" s="18"/>
      <c r="C170" s="18" t="s">
        <v>38</v>
      </c>
      <c r="D170" s="18" t="s">
        <v>25</v>
      </c>
      <c r="E170" s="18" t="s">
        <v>104</v>
      </c>
      <c r="F170" s="18"/>
      <c r="G170" s="25">
        <f>G171+G172</f>
        <v>10899.2</v>
      </c>
      <c r="H170" s="25">
        <f>H171+H172</f>
        <v>11433.400000000001</v>
      </c>
      <c r="I170" s="35">
        <f t="shared" si="3"/>
        <v>104.90127715795656</v>
      </c>
    </row>
    <row r="171" spans="1:9" ht="12.75">
      <c r="A171" s="17" t="s">
        <v>75</v>
      </c>
      <c r="B171" s="18"/>
      <c r="C171" s="18" t="s">
        <v>38</v>
      </c>
      <c r="D171" s="18" t="s">
        <v>25</v>
      </c>
      <c r="E171" s="18" t="s">
        <v>104</v>
      </c>
      <c r="F171" s="18" t="s">
        <v>74</v>
      </c>
      <c r="G171" s="19">
        <v>9048.7</v>
      </c>
      <c r="H171" s="19">
        <v>8867.6</v>
      </c>
      <c r="I171" s="35">
        <f t="shared" si="3"/>
        <v>97.998607534784</v>
      </c>
    </row>
    <row r="172" spans="1:9" ht="38.25">
      <c r="A172" s="26" t="s">
        <v>238</v>
      </c>
      <c r="B172" s="18"/>
      <c r="C172" s="18" t="s">
        <v>38</v>
      </c>
      <c r="D172" s="18" t="s">
        <v>25</v>
      </c>
      <c r="E172" s="18" t="s">
        <v>104</v>
      </c>
      <c r="F172" s="18" t="s">
        <v>74</v>
      </c>
      <c r="G172" s="19">
        <v>1850.5</v>
      </c>
      <c r="H172" s="19">
        <v>2565.8</v>
      </c>
      <c r="I172" s="35">
        <f t="shared" si="3"/>
        <v>138.6544177249392</v>
      </c>
    </row>
    <row r="173" spans="1:9" ht="12.75">
      <c r="A173" s="17" t="s">
        <v>15</v>
      </c>
      <c r="B173" s="18"/>
      <c r="C173" s="18" t="s">
        <v>38</v>
      </c>
      <c r="D173" s="18" t="s">
        <v>25</v>
      </c>
      <c r="E173" s="18" t="s">
        <v>105</v>
      </c>
      <c r="F173" s="18"/>
      <c r="G173" s="19">
        <f>G174</f>
        <v>553.1</v>
      </c>
      <c r="H173" s="19">
        <f>H174</f>
        <v>523.9</v>
      </c>
      <c r="I173" s="35">
        <f t="shared" si="3"/>
        <v>94.72066534080635</v>
      </c>
    </row>
    <row r="174" spans="1:9" ht="12.75">
      <c r="A174" s="17" t="s">
        <v>75</v>
      </c>
      <c r="B174" s="18"/>
      <c r="C174" s="18" t="s">
        <v>38</v>
      </c>
      <c r="D174" s="18" t="s">
        <v>25</v>
      </c>
      <c r="E174" s="18" t="s">
        <v>105</v>
      </c>
      <c r="F174" s="18" t="s">
        <v>74</v>
      </c>
      <c r="G174" s="19">
        <v>553.1</v>
      </c>
      <c r="H174" s="19">
        <v>523.9</v>
      </c>
      <c r="I174" s="35">
        <f t="shared" si="3"/>
        <v>94.72066534080635</v>
      </c>
    </row>
    <row r="175" spans="1:9" ht="12.75">
      <c r="A175" s="17" t="s">
        <v>16</v>
      </c>
      <c r="B175" s="18"/>
      <c r="C175" s="18" t="s">
        <v>38</v>
      </c>
      <c r="D175" s="18" t="s">
        <v>25</v>
      </c>
      <c r="E175" s="18" t="s">
        <v>106</v>
      </c>
      <c r="F175" s="18"/>
      <c r="G175" s="19">
        <f>G176</f>
        <v>3896.4</v>
      </c>
      <c r="H175" s="19">
        <f>H176</f>
        <v>3864.3</v>
      </c>
      <c r="I175" s="35">
        <f t="shared" si="3"/>
        <v>99.17616261164152</v>
      </c>
    </row>
    <row r="176" spans="1:9" ht="12.75">
      <c r="A176" s="17" t="s">
        <v>75</v>
      </c>
      <c r="B176" s="18"/>
      <c r="C176" s="18" t="s">
        <v>38</v>
      </c>
      <c r="D176" s="18" t="s">
        <v>25</v>
      </c>
      <c r="E176" s="18" t="s">
        <v>106</v>
      </c>
      <c r="F176" s="18" t="s">
        <v>74</v>
      </c>
      <c r="G176" s="19">
        <v>3896.4</v>
      </c>
      <c r="H176" s="19">
        <v>3864.3</v>
      </c>
      <c r="I176" s="35">
        <f t="shared" si="3"/>
        <v>99.17616261164152</v>
      </c>
    </row>
    <row r="177" spans="1:9" ht="25.5">
      <c r="A177" s="26" t="s">
        <v>131</v>
      </c>
      <c r="B177" s="18"/>
      <c r="C177" s="18" t="s">
        <v>38</v>
      </c>
      <c r="D177" s="18" t="s">
        <v>25</v>
      </c>
      <c r="E177" s="18" t="s">
        <v>132</v>
      </c>
      <c r="F177" s="18"/>
      <c r="G177" s="19">
        <f>G178</f>
        <v>2483.1</v>
      </c>
      <c r="H177" s="19">
        <f>H178</f>
        <v>2478.7</v>
      </c>
      <c r="I177" s="35">
        <f t="shared" si="3"/>
        <v>99.82280214248318</v>
      </c>
    </row>
    <row r="178" spans="1:9" ht="25.5">
      <c r="A178" s="44" t="s">
        <v>134</v>
      </c>
      <c r="B178" s="18"/>
      <c r="C178" s="18" t="s">
        <v>38</v>
      </c>
      <c r="D178" s="18" t="s">
        <v>25</v>
      </c>
      <c r="E178" s="18" t="s">
        <v>132</v>
      </c>
      <c r="F178" s="18" t="s">
        <v>133</v>
      </c>
      <c r="G178" s="19">
        <v>2483.1</v>
      </c>
      <c r="H178" s="19">
        <v>2478.7</v>
      </c>
      <c r="I178" s="35">
        <f t="shared" si="3"/>
        <v>99.82280214248318</v>
      </c>
    </row>
    <row r="179" spans="1:9" ht="51">
      <c r="A179" s="44" t="s">
        <v>142</v>
      </c>
      <c r="B179" s="18"/>
      <c r="C179" s="18" t="s">
        <v>38</v>
      </c>
      <c r="D179" s="18" t="s">
        <v>25</v>
      </c>
      <c r="E179" s="18" t="s">
        <v>143</v>
      </c>
      <c r="F179" s="18"/>
      <c r="G179" s="19">
        <f>G180</f>
        <v>1119.1</v>
      </c>
      <c r="H179" s="19">
        <f>H180</f>
        <v>1114.9</v>
      </c>
      <c r="I179" s="35">
        <f t="shared" si="3"/>
        <v>99.62469841837192</v>
      </c>
    </row>
    <row r="180" spans="1:9" ht="12.75">
      <c r="A180" s="17" t="s">
        <v>75</v>
      </c>
      <c r="B180" s="18"/>
      <c r="C180" s="18" t="s">
        <v>38</v>
      </c>
      <c r="D180" s="18" t="s">
        <v>25</v>
      </c>
      <c r="E180" s="18" t="s">
        <v>143</v>
      </c>
      <c r="F180" s="18" t="s">
        <v>74</v>
      </c>
      <c r="G180" s="19">
        <v>1119.1</v>
      </c>
      <c r="H180" s="19">
        <v>1114.9</v>
      </c>
      <c r="I180" s="35">
        <f t="shared" si="3"/>
        <v>99.62469841837192</v>
      </c>
    </row>
    <row r="181" spans="1:9" ht="25.5">
      <c r="A181" s="26" t="s">
        <v>107</v>
      </c>
      <c r="B181" s="18"/>
      <c r="C181" s="18" t="s">
        <v>38</v>
      </c>
      <c r="D181" s="18" t="s">
        <v>26</v>
      </c>
      <c r="E181" s="18"/>
      <c r="F181" s="18"/>
      <c r="G181" s="25">
        <f>G182</f>
        <v>1135.5</v>
      </c>
      <c r="H181" s="25">
        <f>H182</f>
        <v>1124.5</v>
      </c>
      <c r="I181" s="35">
        <f t="shared" si="3"/>
        <v>99.03126376045795</v>
      </c>
    </row>
    <row r="182" spans="1:9" ht="12.75">
      <c r="A182" s="26" t="s">
        <v>80</v>
      </c>
      <c r="B182" s="18"/>
      <c r="C182" s="18" t="s">
        <v>38</v>
      </c>
      <c r="D182" s="18" t="s">
        <v>26</v>
      </c>
      <c r="E182" s="18" t="s">
        <v>81</v>
      </c>
      <c r="F182" s="18"/>
      <c r="G182" s="25">
        <f>G183</f>
        <v>1135.5</v>
      </c>
      <c r="H182" s="25">
        <f>H183</f>
        <v>1124.5</v>
      </c>
      <c r="I182" s="35">
        <f t="shared" si="3"/>
        <v>99.03126376045795</v>
      </c>
    </row>
    <row r="183" spans="1:9" ht="12.75">
      <c r="A183" s="26" t="s">
        <v>164</v>
      </c>
      <c r="B183" s="18"/>
      <c r="C183" s="18" t="s">
        <v>38</v>
      </c>
      <c r="D183" s="18" t="s">
        <v>26</v>
      </c>
      <c r="E183" s="18" t="s">
        <v>81</v>
      </c>
      <c r="F183" s="18" t="s">
        <v>165</v>
      </c>
      <c r="G183" s="19">
        <v>1135.5</v>
      </c>
      <c r="H183" s="19">
        <v>1124.5</v>
      </c>
      <c r="I183" s="35">
        <f t="shared" si="3"/>
        <v>99.03126376045795</v>
      </c>
    </row>
    <row r="184" spans="1:9" s="1" customFormat="1" ht="29.25" customHeight="1">
      <c r="A184" s="28" t="s">
        <v>71</v>
      </c>
      <c r="B184" s="22" t="s">
        <v>30</v>
      </c>
      <c r="C184" s="22"/>
      <c r="D184" s="22"/>
      <c r="E184" s="22"/>
      <c r="F184" s="22"/>
      <c r="G184" s="23">
        <f>G185</f>
        <v>5317.1</v>
      </c>
      <c r="H184" s="23">
        <f>H185</f>
        <v>6387.7</v>
      </c>
      <c r="I184" s="55">
        <f t="shared" si="3"/>
        <v>120.1350360158733</v>
      </c>
    </row>
    <row r="185" spans="1:9" ht="12.75">
      <c r="A185" s="21" t="s">
        <v>76</v>
      </c>
      <c r="B185" s="18"/>
      <c r="C185" s="18" t="s">
        <v>34</v>
      </c>
      <c r="D185" s="18"/>
      <c r="E185" s="18"/>
      <c r="F185" s="18"/>
      <c r="G185" s="19">
        <f>G186</f>
        <v>5317.1</v>
      </c>
      <c r="H185" s="19">
        <f>H186</f>
        <v>6387.7</v>
      </c>
      <c r="I185" s="35">
        <f t="shared" si="3"/>
        <v>120.1350360158733</v>
      </c>
    </row>
    <row r="186" spans="1:9" ht="12.75">
      <c r="A186" s="17" t="s">
        <v>94</v>
      </c>
      <c r="B186" s="18"/>
      <c r="C186" s="18" t="s">
        <v>34</v>
      </c>
      <c r="D186" s="18" t="s">
        <v>29</v>
      </c>
      <c r="E186" s="18"/>
      <c r="F186" s="18"/>
      <c r="G186" s="19">
        <f>G187+G190</f>
        <v>5317.1</v>
      </c>
      <c r="H186" s="19">
        <f>H187+H190</f>
        <v>6387.7</v>
      </c>
      <c r="I186" s="35">
        <f t="shared" si="3"/>
        <v>120.1350360158733</v>
      </c>
    </row>
    <row r="187" spans="1:9" ht="12.75">
      <c r="A187" s="17" t="s">
        <v>254</v>
      </c>
      <c r="B187" s="18"/>
      <c r="C187" s="18" t="s">
        <v>34</v>
      </c>
      <c r="D187" s="18" t="s">
        <v>29</v>
      </c>
      <c r="E187" s="18" t="s">
        <v>248</v>
      </c>
      <c r="F187" s="18"/>
      <c r="G187" s="19">
        <f>SUM(G188:G189)</f>
        <v>4497.8</v>
      </c>
      <c r="H187" s="19">
        <f>SUM(H188:H189)</f>
        <v>5568.7</v>
      </c>
      <c r="I187" s="35">
        <f t="shared" si="3"/>
        <v>123.80941793765841</v>
      </c>
    </row>
    <row r="188" spans="1:9" ht="12.75">
      <c r="A188" s="17" t="s">
        <v>75</v>
      </c>
      <c r="B188" s="18"/>
      <c r="C188" s="18" t="s">
        <v>34</v>
      </c>
      <c r="D188" s="18" t="s">
        <v>29</v>
      </c>
      <c r="E188" s="18" t="s">
        <v>248</v>
      </c>
      <c r="F188" s="18" t="s">
        <v>74</v>
      </c>
      <c r="G188" s="19">
        <v>4497.8</v>
      </c>
      <c r="H188" s="19">
        <v>4497.7</v>
      </c>
      <c r="I188" s="35">
        <f t="shared" si="3"/>
        <v>99.99777669082663</v>
      </c>
    </row>
    <row r="189" spans="1:9" ht="38.25">
      <c r="A189" s="26" t="s">
        <v>238</v>
      </c>
      <c r="B189" s="18"/>
      <c r="C189" s="18" t="s">
        <v>34</v>
      </c>
      <c r="D189" s="18" t="s">
        <v>29</v>
      </c>
      <c r="E189" s="18" t="s">
        <v>248</v>
      </c>
      <c r="F189" s="18" t="s">
        <v>74</v>
      </c>
      <c r="G189" s="19">
        <v>0</v>
      </c>
      <c r="H189" s="19">
        <v>1071</v>
      </c>
      <c r="I189" s="35"/>
    </row>
    <row r="190" spans="1:9" ht="25.5">
      <c r="A190" s="26" t="s">
        <v>95</v>
      </c>
      <c r="B190" s="18"/>
      <c r="C190" s="18" t="s">
        <v>34</v>
      </c>
      <c r="D190" s="18" t="s">
        <v>29</v>
      </c>
      <c r="E190" s="18" t="s">
        <v>96</v>
      </c>
      <c r="F190" s="18"/>
      <c r="G190" s="19">
        <f>G191</f>
        <v>819.3</v>
      </c>
      <c r="H190" s="19">
        <f>H191</f>
        <v>819</v>
      </c>
      <c r="I190" s="35">
        <f t="shared" si="3"/>
        <v>99.96338337605273</v>
      </c>
    </row>
    <row r="191" spans="1:9" ht="25.5">
      <c r="A191" s="26" t="s">
        <v>97</v>
      </c>
      <c r="B191" s="18"/>
      <c r="C191" s="18" t="s">
        <v>34</v>
      </c>
      <c r="D191" s="18" t="s">
        <v>29</v>
      </c>
      <c r="E191" s="18" t="s">
        <v>96</v>
      </c>
      <c r="F191" s="18" t="s">
        <v>98</v>
      </c>
      <c r="G191" s="19">
        <v>819.3</v>
      </c>
      <c r="H191" s="19">
        <v>819</v>
      </c>
      <c r="I191" s="35">
        <f t="shared" si="3"/>
        <v>99.96338337605273</v>
      </c>
    </row>
    <row r="192" spans="1:9" s="1" customFormat="1" ht="28.5" customHeight="1">
      <c r="A192" s="28" t="s">
        <v>65</v>
      </c>
      <c r="B192" s="22" t="s">
        <v>26</v>
      </c>
      <c r="C192" s="22"/>
      <c r="D192" s="22"/>
      <c r="E192" s="22"/>
      <c r="F192" s="22"/>
      <c r="G192" s="24">
        <f>G193</f>
        <v>11581</v>
      </c>
      <c r="H192" s="24">
        <f>H193</f>
        <v>11443.5</v>
      </c>
      <c r="I192" s="55">
        <f t="shared" si="3"/>
        <v>98.81271047405232</v>
      </c>
    </row>
    <row r="193" spans="1:9" ht="12.75">
      <c r="A193" s="21" t="s">
        <v>18</v>
      </c>
      <c r="B193" s="18"/>
      <c r="C193" s="18" t="s">
        <v>30</v>
      </c>
      <c r="D193" s="18"/>
      <c r="E193" s="18"/>
      <c r="F193" s="18"/>
      <c r="G193" s="25">
        <f>G194+G198</f>
        <v>11581</v>
      </c>
      <c r="H193" s="25">
        <f>H194+H198</f>
        <v>11443.5</v>
      </c>
      <c r="I193" s="35">
        <f t="shared" si="3"/>
        <v>98.81271047405232</v>
      </c>
    </row>
    <row r="194" spans="1:9" ht="12.75">
      <c r="A194" s="17" t="s">
        <v>19</v>
      </c>
      <c r="B194" s="18"/>
      <c r="C194" s="18" t="s">
        <v>30</v>
      </c>
      <c r="D194" s="18" t="s">
        <v>25</v>
      </c>
      <c r="E194" s="18"/>
      <c r="F194" s="18"/>
      <c r="G194" s="25">
        <f>G195</f>
        <v>2332</v>
      </c>
      <c r="H194" s="25">
        <f>H195</f>
        <v>2206.7</v>
      </c>
      <c r="I194" s="35">
        <f t="shared" si="3"/>
        <v>94.62692967409949</v>
      </c>
    </row>
    <row r="195" spans="1:9" ht="12.75">
      <c r="A195" s="26" t="s">
        <v>88</v>
      </c>
      <c r="B195" s="18"/>
      <c r="C195" s="18" t="s">
        <v>30</v>
      </c>
      <c r="D195" s="18" t="s">
        <v>25</v>
      </c>
      <c r="E195" s="18" t="s">
        <v>87</v>
      </c>
      <c r="F195" s="18"/>
      <c r="G195" s="25">
        <f>SUM(G196:G197)</f>
        <v>2332</v>
      </c>
      <c r="H195" s="25">
        <f>SUM(H196:H197)</f>
        <v>2206.7</v>
      </c>
      <c r="I195" s="35">
        <f t="shared" si="3"/>
        <v>94.62692967409949</v>
      </c>
    </row>
    <row r="196" spans="1:9" ht="27" customHeight="1">
      <c r="A196" s="34" t="s">
        <v>154</v>
      </c>
      <c r="B196" s="18"/>
      <c r="C196" s="18" t="s">
        <v>30</v>
      </c>
      <c r="D196" s="18" t="s">
        <v>25</v>
      </c>
      <c r="E196" s="18" t="s">
        <v>87</v>
      </c>
      <c r="F196" s="18" t="s">
        <v>155</v>
      </c>
      <c r="G196" s="25">
        <v>2312</v>
      </c>
      <c r="H196" s="25">
        <v>2186.7</v>
      </c>
      <c r="I196" s="35">
        <f t="shared" si="3"/>
        <v>94.58044982698961</v>
      </c>
    </row>
    <row r="197" spans="1:9" ht="36" customHeight="1">
      <c r="A197" s="34" t="s">
        <v>264</v>
      </c>
      <c r="B197" s="18"/>
      <c r="C197" s="18" t="s">
        <v>30</v>
      </c>
      <c r="D197" s="18" t="s">
        <v>25</v>
      </c>
      <c r="E197" s="18" t="s">
        <v>87</v>
      </c>
      <c r="F197" s="18" t="s">
        <v>155</v>
      </c>
      <c r="G197" s="25">
        <v>20</v>
      </c>
      <c r="H197" s="25">
        <v>20</v>
      </c>
      <c r="I197" s="35">
        <f t="shared" si="3"/>
        <v>100</v>
      </c>
    </row>
    <row r="198" spans="1:9" ht="12.75">
      <c r="A198" s="39" t="s">
        <v>152</v>
      </c>
      <c r="B198" s="18"/>
      <c r="C198" s="18" t="s">
        <v>30</v>
      </c>
      <c r="D198" s="18" t="s">
        <v>35</v>
      </c>
      <c r="E198" s="18"/>
      <c r="F198" s="18"/>
      <c r="G198" s="19">
        <f>G199</f>
        <v>9249</v>
      </c>
      <c r="H198" s="19">
        <f>H199</f>
        <v>9236.8</v>
      </c>
      <c r="I198" s="35">
        <f t="shared" si="3"/>
        <v>99.86809384798356</v>
      </c>
    </row>
    <row r="199" spans="1:9" ht="12.75">
      <c r="A199" s="34" t="s">
        <v>72</v>
      </c>
      <c r="B199" s="37"/>
      <c r="C199" s="18" t="s">
        <v>30</v>
      </c>
      <c r="D199" s="18" t="s">
        <v>35</v>
      </c>
      <c r="E199" s="18" t="s">
        <v>153</v>
      </c>
      <c r="F199" s="18"/>
      <c r="G199" s="19">
        <f>G200</f>
        <v>9249</v>
      </c>
      <c r="H199" s="19">
        <f>H200</f>
        <v>9236.8</v>
      </c>
      <c r="I199" s="35">
        <f t="shared" si="3"/>
        <v>99.86809384798356</v>
      </c>
    </row>
    <row r="200" spans="1:9" ht="13.5" customHeight="1">
      <c r="A200" s="38" t="s">
        <v>182</v>
      </c>
      <c r="B200" s="18"/>
      <c r="C200" s="18" t="s">
        <v>30</v>
      </c>
      <c r="D200" s="18" t="s">
        <v>35</v>
      </c>
      <c r="E200" s="18" t="s">
        <v>153</v>
      </c>
      <c r="F200" s="18" t="s">
        <v>89</v>
      </c>
      <c r="G200" s="19">
        <v>9249</v>
      </c>
      <c r="H200" s="19">
        <v>9236.8</v>
      </c>
      <c r="I200" s="35">
        <f t="shared" si="3"/>
        <v>99.86809384798356</v>
      </c>
    </row>
    <row r="201" spans="1:9" s="1" customFormat="1" ht="39.75" customHeight="1">
      <c r="A201" s="28" t="s">
        <v>66</v>
      </c>
      <c r="B201" s="22" t="s">
        <v>31</v>
      </c>
      <c r="C201" s="22"/>
      <c r="D201" s="22"/>
      <c r="E201" s="22"/>
      <c r="F201" s="22"/>
      <c r="G201" s="23">
        <f aca="true" t="shared" si="4" ref="G201:H203">G202</f>
        <v>8307.1</v>
      </c>
      <c r="H201" s="23">
        <f t="shared" si="4"/>
        <v>8257</v>
      </c>
      <c r="I201" s="55">
        <f t="shared" si="3"/>
        <v>99.39690144575121</v>
      </c>
    </row>
    <row r="202" spans="1:9" ht="12.75">
      <c r="A202" s="21" t="s">
        <v>18</v>
      </c>
      <c r="B202" s="18"/>
      <c r="C202" s="18" t="s">
        <v>30</v>
      </c>
      <c r="D202" s="18"/>
      <c r="E202" s="18"/>
      <c r="F202" s="18"/>
      <c r="G202" s="19">
        <f t="shared" si="4"/>
        <v>8307.1</v>
      </c>
      <c r="H202" s="19">
        <f t="shared" si="4"/>
        <v>8257</v>
      </c>
      <c r="I202" s="35">
        <f t="shared" si="3"/>
        <v>99.39690144575121</v>
      </c>
    </row>
    <row r="203" spans="1:9" ht="12.75">
      <c r="A203" s="17" t="s">
        <v>20</v>
      </c>
      <c r="B203" s="18"/>
      <c r="C203" s="18" t="s">
        <v>30</v>
      </c>
      <c r="D203" s="18" t="s">
        <v>29</v>
      </c>
      <c r="E203" s="18"/>
      <c r="F203" s="18"/>
      <c r="G203" s="19">
        <f t="shared" si="4"/>
        <v>8307.1</v>
      </c>
      <c r="H203" s="19">
        <f t="shared" si="4"/>
        <v>8257</v>
      </c>
      <c r="I203" s="35">
        <f t="shared" si="3"/>
        <v>99.39690144575121</v>
      </c>
    </row>
    <row r="204" spans="1:9" ht="12.75">
      <c r="A204" s="38" t="s">
        <v>90</v>
      </c>
      <c r="B204" s="37"/>
      <c r="C204" s="18" t="s">
        <v>30</v>
      </c>
      <c r="D204" s="18" t="s">
        <v>29</v>
      </c>
      <c r="E204" s="18" t="s">
        <v>91</v>
      </c>
      <c r="F204" s="18"/>
      <c r="G204" s="19">
        <f>SUM(G205:G206)</f>
        <v>8307.1</v>
      </c>
      <c r="H204" s="19">
        <f>SUM(H205:H206)</f>
        <v>8257</v>
      </c>
      <c r="I204" s="35">
        <f t="shared" si="3"/>
        <v>99.39690144575121</v>
      </c>
    </row>
    <row r="205" spans="1:9" ht="25.5">
      <c r="A205" s="38" t="s">
        <v>93</v>
      </c>
      <c r="B205" s="18"/>
      <c r="C205" s="18" t="s">
        <v>30</v>
      </c>
      <c r="D205" s="18" t="s">
        <v>29</v>
      </c>
      <c r="E205" s="18" t="s">
        <v>91</v>
      </c>
      <c r="F205" s="18" t="s">
        <v>92</v>
      </c>
      <c r="G205" s="19">
        <v>7839.1</v>
      </c>
      <c r="H205" s="19">
        <v>7829.8</v>
      </c>
      <c r="I205" s="35">
        <f t="shared" si="3"/>
        <v>99.88136393208403</v>
      </c>
    </row>
    <row r="206" spans="1:9" ht="25.5">
      <c r="A206" s="38" t="s">
        <v>237</v>
      </c>
      <c r="B206" s="18"/>
      <c r="C206" s="18" t="s">
        <v>30</v>
      </c>
      <c r="D206" s="18" t="s">
        <v>29</v>
      </c>
      <c r="E206" s="18" t="s">
        <v>91</v>
      </c>
      <c r="F206" s="18" t="s">
        <v>92</v>
      </c>
      <c r="G206" s="19">
        <v>468</v>
      </c>
      <c r="H206" s="19">
        <v>427.2</v>
      </c>
      <c r="I206" s="35">
        <f t="shared" si="3"/>
        <v>91.28205128205128</v>
      </c>
    </row>
    <row r="207" spans="1:9" ht="19.5" customHeight="1">
      <c r="A207" s="21" t="s">
        <v>69</v>
      </c>
      <c r="B207" s="22" t="s">
        <v>38</v>
      </c>
      <c r="C207" s="22"/>
      <c r="D207" s="22"/>
      <c r="E207" s="22"/>
      <c r="F207" s="22"/>
      <c r="G207" s="23">
        <f>G208</f>
        <v>3630.8</v>
      </c>
      <c r="H207" s="23">
        <f>H208</f>
        <v>3630.8</v>
      </c>
      <c r="I207" s="55">
        <f aca="true" t="shared" si="5" ref="I207:I267">H207/G207*100</f>
        <v>100</v>
      </c>
    </row>
    <row r="208" spans="1:9" ht="12.75">
      <c r="A208" s="21" t="s">
        <v>18</v>
      </c>
      <c r="B208" s="18"/>
      <c r="C208" s="18" t="s">
        <v>30</v>
      </c>
      <c r="D208" s="18"/>
      <c r="E208" s="18"/>
      <c r="F208" s="18"/>
      <c r="G208" s="19">
        <f>G209+G212</f>
        <v>3630.8</v>
      </c>
      <c r="H208" s="19">
        <f>H209+H212</f>
        <v>3630.8</v>
      </c>
      <c r="I208" s="35">
        <f t="shared" si="5"/>
        <v>100</v>
      </c>
    </row>
    <row r="209" spans="1:9" ht="14.25" customHeight="1">
      <c r="A209" s="36" t="s">
        <v>20</v>
      </c>
      <c r="B209" s="18"/>
      <c r="C209" s="18" t="s">
        <v>30</v>
      </c>
      <c r="D209" s="18" t="s">
        <v>29</v>
      </c>
      <c r="E209" s="18"/>
      <c r="F209" s="18"/>
      <c r="G209" s="19">
        <f>G210</f>
        <v>1400</v>
      </c>
      <c r="H209" s="19">
        <f>H210</f>
        <v>1400</v>
      </c>
      <c r="I209" s="35">
        <f t="shared" si="5"/>
        <v>100</v>
      </c>
    </row>
    <row r="210" spans="1:9" ht="13.5" customHeight="1">
      <c r="A210" s="38" t="s">
        <v>90</v>
      </c>
      <c r="B210" s="37"/>
      <c r="C210" s="18" t="s">
        <v>30</v>
      </c>
      <c r="D210" s="18" t="s">
        <v>29</v>
      </c>
      <c r="E210" s="18" t="s">
        <v>91</v>
      </c>
      <c r="F210" s="18"/>
      <c r="G210" s="19">
        <f>G211</f>
        <v>1400</v>
      </c>
      <c r="H210" s="19">
        <f>H211</f>
        <v>1400</v>
      </c>
      <c r="I210" s="35">
        <f t="shared" si="5"/>
        <v>100</v>
      </c>
    </row>
    <row r="211" spans="1:9" ht="13.5" customHeight="1">
      <c r="A211" s="38" t="s">
        <v>93</v>
      </c>
      <c r="B211" s="37"/>
      <c r="C211" s="18" t="s">
        <v>30</v>
      </c>
      <c r="D211" s="18" t="s">
        <v>29</v>
      </c>
      <c r="E211" s="18" t="s">
        <v>91</v>
      </c>
      <c r="F211" s="18" t="s">
        <v>92</v>
      </c>
      <c r="G211" s="19">
        <v>1400</v>
      </c>
      <c r="H211" s="19">
        <v>1400</v>
      </c>
      <c r="I211" s="35">
        <f t="shared" si="5"/>
        <v>100</v>
      </c>
    </row>
    <row r="212" spans="1:9" ht="12.75">
      <c r="A212" s="39" t="s">
        <v>152</v>
      </c>
      <c r="B212" s="18"/>
      <c r="C212" s="18" t="s">
        <v>30</v>
      </c>
      <c r="D212" s="18" t="s">
        <v>35</v>
      </c>
      <c r="E212" s="18"/>
      <c r="F212" s="18"/>
      <c r="G212" s="19">
        <f>G213</f>
        <v>2230.8</v>
      </c>
      <c r="H212" s="19">
        <f>H213</f>
        <v>2230.8</v>
      </c>
      <c r="I212" s="35">
        <f t="shared" si="5"/>
        <v>100</v>
      </c>
    </row>
    <row r="213" spans="1:9" ht="12.75">
      <c r="A213" s="34" t="s">
        <v>72</v>
      </c>
      <c r="B213" s="37"/>
      <c r="C213" s="18" t="s">
        <v>30</v>
      </c>
      <c r="D213" s="18" t="s">
        <v>35</v>
      </c>
      <c r="E213" s="18" t="s">
        <v>153</v>
      </c>
      <c r="F213" s="18"/>
      <c r="G213" s="19">
        <f>G214</f>
        <v>2230.8</v>
      </c>
      <c r="H213" s="19">
        <f>H214</f>
        <v>2230.8</v>
      </c>
      <c r="I213" s="35">
        <f t="shared" si="5"/>
        <v>100</v>
      </c>
    </row>
    <row r="214" spans="1:9" ht="13.5" customHeight="1">
      <c r="A214" s="38" t="s">
        <v>182</v>
      </c>
      <c r="B214" s="37"/>
      <c r="C214" s="18" t="s">
        <v>30</v>
      </c>
      <c r="D214" s="18" t="s">
        <v>35</v>
      </c>
      <c r="E214" s="18" t="s">
        <v>153</v>
      </c>
      <c r="F214" s="18" t="s">
        <v>89</v>
      </c>
      <c r="G214" s="19">
        <v>2230.8</v>
      </c>
      <c r="H214" s="19">
        <v>2230.8</v>
      </c>
      <c r="I214" s="35">
        <f t="shared" si="5"/>
        <v>100</v>
      </c>
    </row>
    <row r="215" spans="1:9" ht="30" customHeight="1">
      <c r="A215" s="28" t="s">
        <v>22</v>
      </c>
      <c r="B215" s="22" t="s">
        <v>34</v>
      </c>
      <c r="C215" s="22"/>
      <c r="D215" s="22"/>
      <c r="E215" s="22"/>
      <c r="F215" s="22"/>
      <c r="G215" s="23">
        <f aca="true" t="shared" si="6" ref="G215:H217">G216</f>
        <v>3310.3</v>
      </c>
      <c r="H215" s="23">
        <f t="shared" si="6"/>
        <v>3269.6000000000004</v>
      </c>
      <c r="I215" s="55">
        <f t="shared" si="5"/>
        <v>98.77050418391083</v>
      </c>
    </row>
    <row r="216" spans="1:9" ht="25.5">
      <c r="A216" s="28" t="s">
        <v>82</v>
      </c>
      <c r="B216" s="18"/>
      <c r="C216" s="18" t="s">
        <v>33</v>
      </c>
      <c r="D216" s="18"/>
      <c r="E216" s="18"/>
      <c r="F216" s="18"/>
      <c r="G216" s="19">
        <f>G217+G223</f>
        <v>3310.3</v>
      </c>
      <c r="H216" s="19">
        <f>H217+H223</f>
        <v>3269.6000000000004</v>
      </c>
      <c r="I216" s="35">
        <f t="shared" si="5"/>
        <v>98.77050418391083</v>
      </c>
    </row>
    <row r="217" spans="1:9" ht="12.75">
      <c r="A217" s="17" t="s">
        <v>21</v>
      </c>
      <c r="B217" s="18"/>
      <c r="C217" s="18" t="s">
        <v>33</v>
      </c>
      <c r="D217" s="18" t="s">
        <v>29</v>
      </c>
      <c r="E217" s="18"/>
      <c r="F217" s="18"/>
      <c r="G217" s="19">
        <f t="shared" si="6"/>
        <v>2277.4</v>
      </c>
      <c r="H217" s="19">
        <f t="shared" si="6"/>
        <v>2236.7000000000003</v>
      </c>
      <c r="I217" s="35">
        <f t="shared" si="5"/>
        <v>98.21287433037675</v>
      </c>
    </row>
    <row r="218" spans="1:9" ht="12.75">
      <c r="A218" s="17" t="s">
        <v>83</v>
      </c>
      <c r="B218" s="18"/>
      <c r="C218" s="18" t="s">
        <v>33</v>
      </c>
      <c r="D218" s="18" t="s">
        <v>29</v>
      </c>
      <c r="E218" s="18" t="s">
        <v>84</v>
      </c>
      <c r="F218" s="18"/>
      <c r="G218" s="19">
        <f>SUM(G219:G222)</f>
        <v>2277.4</v>
      </c>
      <c r="H218" s="19">
        <f>SUM(H219:H222)</f>
        <v>2236.7000000000003</v>
      </c>
      <c r="I218" s="35">
        <f t="shared" si="5"/>
        <v>98.21287433037675</v>
      </c>
    </row>
    <row r="219" spans="1:9" ht="25.5">
      <c r="A219" s="26" t="s">
        <v>221</v>
      </c>
      <c r="B219" s="18"/>
      <c r="C219" s="18" t="s">
        <v>33</v>
      </c>
      <c r="D219" s="18" t="s">
        <v>29</v>
      </c>
      <c r="E219" s="18" t="s">
        <v>84</v>
      </c>
      <c r="F219" s="18" t="s">
        <v>220</v>
      </c>
      <c r="G219" s="19">
        <v>1639.2</v>
      </c>
      <c r="H219" s="19">
        <v>1604.5</v>
      </c>
      <c r="I219" s="35">
        <f t="shared" si="5"/>
        <v>97.88311371400683</v>
      </c>
    </row>
    <row r="220" spans="1:9" ht="12.75">
      <c r="A220" s="26" t="s">
        <v>223</v>
      </c>
      <c r="B220" s="18"/>
      <c r="C220" s="18" t="s">
        <v>33</v>
      </c>
      <c r="D220" s="18" t="s">
        <v>29</v>
      </c>
      <c r="E220" s="18" t="s">
        <v>84</v>
      </c>
      <c r="F220" s="18" t="s">
        <v>222</v>
      </c>
      <c r="G220" s="19">
        <v>378.6</v>
      </c>
      <c r="H220" s="19">
        <v>374.9</v>
      </c>
      <c r="I220" s="35">
        <f t="shared" si="5"/>
        <v>99.02271526677231</v>
      </c>
    </row>
    <row r="221" spans="1:9" ht="38.25">
      <c r="A221" s="26" t="s">
        <v>86</v>
      </c>
      <c r="B221" s="18"/>
      <c r="C221" s="18" t="s">
        <v>33</v>
      </c>
      <c r="D221" s="18" t="s">
        <v>29</v>
      </c>
      <c r="E221" s="18" t="s">
        <v>84</v>
      </c>
      <c r="F221" s="18" t="s">
        <v>85</v>
      </c>
      <c r="G221" s="19">
        <v>208.1</v>
      </c>
      <c r="H221" s="19">
        <v>207.9</v>
      </c>
      <c r="I221" s="35">
        <f t="shared" si="5"/>
        <v>99.90389235944258</v>
      </c>
    </row>
    <row r="222" spans="1:9" ht="25.5">
      <c r="A222" s="26" t="s">
        <v>225</v>
      </c>
      <c r="B222" s="18"/>
      <c r="C222" s="18" t="s">
        <v>33</v>
      </c>
      <c r="D222" s="18" t="s">
        <v>29</v>
      </c>
      <c r="E222" s="18" t="s">
        <v>84</v>
      </c>
      <c r="F222" s="18" t="s">
        <v>224</v>
      </c>
      <c r="G222" s="19">
        <v>51.5</v>
      </c>
      <c r="H222" s="19">
        <v>49.4</v>
      </c>
      <c r="I222" s="35">
        <f t="shared" si="5"/>
        <v>95.92233009708737</v>
      </c>
    </row>
    <row r="223" spans="1:9" ht="25.5">
      <c r="A223" s="26" t="s">
        <v>172</v>
      </c>
      <c r="B223" s="18"/>
      <c r="C223" s="18" t="s">
        <v>33</v>
      </c>
      <c r="D223" s="18" t="s">
        <v>59</v>
      </c>
      <c r="E223" s="18"/>
      <c r="F223" s="18"/>
      <c r="G223" s="19">
        <f>G224</f>
        <v>1032.9</v>
      </c>
      <c r="H223" s="19">
        <f>H224</f>
        <v>1032.9</v>
      </c>
      <c r="I223" s="35">
        <f t="shared" si="5"/>
        <v>100</v>
      </c>
    </row>
    <row r="224" spans="1:9" ht="38.25">
      <c r="A224" s="40" t="s">
        <v>208</v>
      </c>
      <c r="B224" s="18"/>
      <c r="C224" s="18" t="s">
        <v>33</v>
      </c>
      <c r="D224" s="18" t="s">
        <v>59</v>
      </c>
      <c r="E224" s="18" t="s">
        <v>206</v>
      </c>
      <c r="F224" s="18"/>
      <c r="G224" s="19">
        <f>G225</f>
        <v>1032.9</v>
      </c>
      <c r="H224" s="19">
        <f>H225</f>
        <v>1032.9</v>
      </c>
      <c r="I224" s="35">
        <f t="shared" si="5"/>
        <v>100</v>
      </c>
    </row>
    <row r="225" spans="1:9" ht="25.5">
      <c r="A225" s="26" t="s">
        <v>235</v>
      </c>
      <c r="B225" s="18"/>
      <c r="C225" s="18" t="s">
        <v>33</v>
      </c>
      <c r="D225" s="18" t="s">
        <v>59</v>
      </c>
      <c r="E225" s="18" t="s">
        <v>206</v>
      </c>
      <c r="F225" s="18" t="s">
        <v>207</v>
      </c>
      <c r="G225" s="19">
        <v>1032.9</v>
      </c>
      <c r="H225" s="19">
        <v>1032.9</v>
      </c>
      <c r="I225" s="35">
        <f t="shared" si="5"/>
        <v>100</v>
      </c>
    </row>
    <row r="226" spans="1:9" ht="44.25" customHeight="1">
      <c r="A226" s="28" t="s">
        <v>62</v>
      </c>
      <c r="B226" s="22" t="s">
        <v>54</v>
      </c>
      <c r="C226" s="22"/>
      <c r="D226" s="22"/>
      <c r="E226" s="22"/>
      <c r="F226" s="22"/>
      <c r="G226" s="23">
        <f aca="true" t="shared" si="7" ref="G226:H229">G227</f>
        <v>4841.2</v>
      </c>
      <c r="H226" s="23">
        <f t="shared" si="7"/>
        <v>4685.3</v>
      </c>
      <c r="I226" s="55">
        <f t="shared" si="5"/>
        <v>96.77972403536315</v>
      </c>
    </row>
    <row r="227" spans="1:9" ht="12.75">
      <c r="A227" s="21" t="s">
        <v>78</v>
      </c>
      <c r="B227" s="18"/>
      <c r="C227" s="18" t="s">
        <v>25</v>
      </c>
      <c r="D227" s="18"/>
      <c r="E227" s="18"/>
      <c r="F227" s="18"/>
      <c r="G227" s="19">
        <f t="shared" si="7"/>
        <v>4841.2</v>
      </c>
      <c r="H227" s="19">
        <f t="shared" si="7"/>
        <v>4685.3</v>
      </c>
      <c r="I227" s="35">
        <f t="shared" si="5"/>
        <v>96.77972403536315</v>
      </c>
    </row>
    <row r="228" spans="1:9" ht="12.75">
      <c r="A228" s="17" t="s">
        <v>79</v>
      </c>
      <c r="B228" s="18"/>
      <c r="C228" s="18" t="s">
        <v>25</v>
      </c>
      <c r="D228" s="18" t="s">
        <v>36</v>
      </c>
      <c r="E228" s="18"/>
      <c r="F228" s="18"/>
      <c r="G228" s="19">
        <f t="shared" si="7"/>
        <v>4841.2</v>
      </c>
      <c r="H228" s="19">
        <f t="shared" si="7"/>
        <v>4685.3</v>
      </c>
      <c r="I228" s="35">
        <f t="shared" si="5"/>
        <v>96.77972403536315</v>
      </c>
    </row>
    <row r="229" spans="1:9" ht="12.75">
      <c r="A229" s="17" t="s">
        <v>80</v>
      </c>
      <c r="B229" s="18"/>
      <c r="C229" s="18" t="s">
        <v>25</v>
      </c>
      <c r="D229" s="18" t="s">
        <v>36</v>
      </c>
      <c r="E229" s="18" t="s">
        <v>81</v>
      </c>
      <c r="F229" s="18"/>
      <c r="G229" s="19">
        <f t="shared" si="7"/>
        <v>4841.2</v>
      </c>
      <c r="H229" s="19">
        <f t="shared" si="7"/>
        <v>4685.3</v>
      </c>
      <c r="I229" s="35">
        <f t="shared" si="5"/>
        <v>96.77972403536315</v>
      </c>
    </row>
    <row r="230" spans="1:9" ht="12.75">
      <c r="A230" s="17" t="s">
        <v>164</v>
      </c>
      <c r="B230" s="18"/>
      <c r="C230" s="18" t="s">
        <v>25</v>
      </c>
      <c r="D230" s="18" t="s">
        <v>36</v>
      </c>
      <c r="E230" s="18" t="s">
        <v>81</v>
      </c>
      <c r="F230" s="18" t="s">
        <v>165</v>
      </c>
      <c r="G230" s="19">
        <v>4841.2</v>
      </c>
      <c r="H230" s="19">
        <v>4685.3</v>
      </c>
      <c r="I230" s="35">
        <f t="shared" si="5"/>
        <v>96.77972403536315</v>
      </c>
    </row>
    <row r="231" spans="1:9" ht="29.25" customHeight="1">
      <c r="A231" s="28" t="s">
        <v>67</v>
      </c>
      <c r="B231" s="22" t="s">
        <v>60</v>
      </c>
      <c r="C231" s="22"/>
      <c r="D231" s="22"/>
      <c r="E231" s="22"/>
      <c r="F231" s="22"/>
      <c r="G231" s="23">
        <f aca="true" t="shared" si="8" ref="G231:H233">G232</f>
        <v>6009.1</v>
      </c>
      <c r="H231" s="23">
        <f t="shared" si="8"/>
        <v>6563</v>
      </c>
      <c r="I231" s="55">
        <f t="shared" si="5"/>
        <v>109.217686508795</v>
      </c>
    </row>
    <row r="232" spans="1:9" ht="12.75">
      <c r="A232" s="21" t="s">
        <v>76</v>
      </c>
      <c r="B232" s="18"/>
      <c r="C232" s="18" t="s">
        <v>34</v>
      </c>
      <c r="D232" s="18"/>
      <c r="E232" s="18"/>
      <c r="F232" s="18"/>
      <c r="G232" s="19">
        <f t="shared" si="8"/>
        <v>6009.1</v>
      </c>
      <c r="H232" s="19">
        <f t="shared" si="8"/>
        <v>6563</v>
      </c>
      <c r="I232" s="35">
        <f t="shared" si="5"/>
        <v>109.217686508795</v>
      </c>
    </row>
    <row r="233" spans="1:9" ht="12.75">
      <c r="A233" s="17" t="s">
        <v>11</v>
      </c>
      <c r="B233" s="18"/>
      <c r="C233" s="18" t="s">
        <v>34</v>
      </c>
      <c r="D233" s="18" t="s">
        <v>25</v>
      </c>
      <c r="E233" s="18"/>
      <c r="F233" s="18"/>
      <c r="G233" s="19">
        <f t="shared" si="8"/>
        <v>6009.1</v>
      </c>
      <c r="H233" s="19">
        <f t="shared" si="8"/>
        <v>6563</v>
      </c>
      <c r="I233" s="35">
        <f t="shared" si="5"/>
        <v>109.217686508795</v>
      </c>
    </row>
    <row r="234" spans="1:9" ht="12.75">
      <c r="A234" s="17" t="s">
        <v>23</v>
      </c>
      <c r="B234" s="18"/>
      <c r="C234" s="18" t="s">
        <v>34</v>
      </c>
      <c r="D234" s="18" t="s">
        <v>25</v>
      </c>
      <c r="E234" s="18" t="s">
        <v>77</v>
      </c>
      <c r="F234" s="18"/>
      <c r="G234" s="19">
        <f>SUM(G235:G236)</f>
        <v>6009.1</v>
      </c>
      <c r="H234" s="19">
        <f>SUM(H235:H236)</f>
        <v>6563</v>
      </c>
      <c r="I234" s="35">
        <f t="shared" si="5"/>
        <v>109.217686508795</v>
      </c>
    </row>
    <row r="235" spans="1:9" ht="12.75">
      <c r="A235" s="17" t="s">
        <v>75</v>
      </c>
      <c r="B235" s="18"/>
      <c r="C235" s="18" t="s">
        <v>34</v>
      </c>
      <c r="D235" s="18" t="s">
        <v>25</v>
      </c>
      <c r="E235" s="18" t="s">
        <v>77</v>
      </c>
      <c r="F235" s="18" t="s">
        <v>74</v>
      </c>
      <c r="G235" s="19">
        <v>1289.1</v>
      </c>
      <c r="H235" s="19">
        <v>1240.1</v>
      </c>
      <c r="I235" s="35">
        <f t="shared" si="5"/>
        <v>96.19889845628732</v>
      </c>
    </row>
    <row r="236" spans="1:9" ht="38.25">
      <c r="A236" s="26" t="s">
        <v>238</v>
      </c>
      <c r="B236" s="18"/>
      <c r="C236" s="18" t="s">
        <v>34</v>
      </c>
      <c r="D236" s="18" t="s">
        <v>25</v>
      </c>
      <c r="E236" s="18" t="s">
        <v>77</v>
      </c>
      <c r="F236" s="18" t="s">
        <v>74</v>
      </c>
      <c r="G236" s="19">
        <v>4720</v>
      </c>
      <c r="H236" s="19">
        <v>5322.9</v>
      </c>
      <c r="I236" s="35">
        <f t="shared" si="5"/>
        <v>112.77330508474574</v>
      </c>
    </row>
    <row r="237" spans="1:9" s="1" customFormat="1" ht="42.75" customHeight="1">
      <c r="A237" s="28" t="s">
        <v>68</v>
      </c>
      <c r="B237" s="22" t="s">
        <v>39</v>
      </c>
      <c r="C237" s="22"/>
      <c r="D237" s="22"/>
      <c r="E237" s="22"/>
      <c r="F237" s="22"/>
      <c r="G237" s="23">
        <f aca="true" t="shared" si="9" ref="G237:H240">G238</f>
        <v>2077.7</v>
      </c>
      <c r="H237" s="23">
        <f t="shared" si="9"/>
        <v>2047.6</v>
      </c>
      <c r="I237" s="55">
        <f t="shared" si="5"/>
        <v>98.55128266833518</v>
      </c>
    </row>
    <row r="238" spans="1:9" ht="12.75">
      <c r="A238" s="21" t="s">
        <v>3</v>
      </c>
      <c r="B238" s="18"/>
      <c r="C238" s="18" t="s">
        <v>31</v>
      </c>
      <c r="D238" s="18"/>
      <c r="E238" s="18"/>
      <c r="F238" s="18"/>
      <c r="G238" s="25">
        <f t="shared" si="9"/>
        <v>2077.7</v>
      </c>
      <c r="H238" s="25">
        <f t="shared" si="9"/>
        <v>2047.6</v>
      </c>
      <c r="I238" s="35">
        <f t="shared" si="5"/>
        <v>98.55128266833518</v>
      </c>
    </row>
    <row r="239" spans="1:9" ht="12.75">
      <c r="A239" s="17" t="s">
        <v>6</v>
      </c>
      <c r="B239" s="18"/>
      <c r="C239" s="18" t="s">
        <v>31</v>
      </c>
      <c r="D239" s="18" t="s">
        <v>29</v>
      </c>
      <c r="E239" s="18"/>
      <c r="F239" s="18"/>
      <c r="G239" s="25">
        <f t="shared" si="9"/>
        <v>2077.7</v>
      </c>
      <c r="H239" s="25">
        <f t="shared" si="9"/>
        <v>2047.6</v>
      </c>
      <c r="I239" s="35">
        <f t="shared" si="5"/>
        <v>98.55128266833518</v>
      </c>
    </row>
    <row r="240" spans="1:9" ht="12.75">
      <c r="A240" s="17" t="s">
        <v>8</v>
      </c>
      <c r="B240" s="18"/>
      <c r="C240" s="18" t="s">
        <v>31</v>
      </c>
      <c r="D240" s="18" t="s">
        <v>29</v>
      </c>
      <c r="E240" s="43" t="s">
        <v>73</v>
      </c>
      <c r="F240" s="18"/>
      <c r="G240" s="25">
        <f t="shared" si="9"/>
        <v>2077.7</v>
      </c>
      <c r="H240" s="25">
        <f t="shared" si="9"/>
        <v>2047.6</v>
      </c>
      <c r="I240" s="35">
        <f t="shared" si="5"/>
        <v>98.55128266833518</v>
      </c>
    </row>
    <row r="241" spans="1:9" ht="12.75">
      <c r="A241" s="17" t="s">
        <v>75</v>
      </c>
      <c r="B241" s="18"/>
      <c r="C241" s="18" t="s">
        <v>31</v>
      </c>
      <c r="D241" s="18" t="s">
        <v>29</v>
      </c>
      <c r="E241" s="18" t="s">
        <v>73</v>
      </c>
      <c r="F241" s="18" t="s">
        <v>74</v>
      </c>
      <c r="G241" s="27">
        <v>2077.7</v>
      </c>
      <c r="H241" s="27">
        <v>2047.6</v>
      </c>
      <c r="I241" s="35">
        <f t="shared" si="5"/>
        <v>98.55128266833518</v>
      </c>
    </row>
    <row r="242" spans="1:9" s="1" customFormat="1" ht="30.75" customHeight="1">
      <c r="A242" s="28" t="s">
        <v>177</v>
      </c>
      <c r="B242" s="22" t="s">
        <v>59</v>
      </c>
      <c r="C242" s="22"/>
      <c r="D242" s="22"/>
      <c r="E242" s="22"/>
      <c r="F242" s="22"/>
      <c r="G242" s="24">
        <f aca="true" t="shared" si="10" ref="G242:H244">G243</f>
        <v>6319</v>
      </c>
      <c r="H242" s="24">
        <f t="shared" si="10"/>
        <v>6308.1</v>
      </c>
      <c r="I242" s="55">
        <f t="shared" si="5"/>
        <v>99.82750435195443</v>
      </c>
    </row>
    <row r="243" spans="1:9" ht="12.75">
      <c r="A243" s="21" t="s">
        <v>17</v>
      </c>
      <c r="B243" s="18"/>
      <c r="C243" s="18" t="s">
        <v>54</v>
      </c>
      <c r="D243" s="18"/>
      <c r="E243" s="18"/>
      <c r="F243" s="18"/>
      <c r="G243" s="25">
        <f t="shared" si="10"/>
        <v>6319</v>
      </c>
      <c r="H243" s="25">
        <f t="shared" si="10"/>
        <v>6308.1</v>
      </c>
      <c r="I243" s="35">
        <f t="shared" si="5"/>
        <v>99.82750435195443</v>
      </c>
    </row>
    <row r="244" spans="1:9" ht="12.75">
      <c r="A244" s="17" t="s">
        <v>156</v>
      </c>
      <c r="B244" s="18"/>
      <c r="C244" s="18" t="s">
        <v>54</v>
      </c>
      <c r="D244" s="18" t="s">
        <v>29</v>
      </c>
      <c r="E244" s="18"/>
      <c r="F244" s="18"/>
      <c r="G244" s="25">
        <f t="shared" si="10"/>
        <v>6319</v>
      </c>
      <c r="H244" s="25">
        <f t="shared" si="10"/>
        <v>6308.1</v>
      </c>
      <c r="I244" s="35">
        <f t="shared" si="5"/>
        <v>99.82750435195443</v>
      </c>
    </row>
    <row r="245" spans="1:9" ht="12.75">
      <c r="A245" s="17" t="s">
        <v>158</v>
      </c>
      <c r="B245" s="18"/>
      <c r="C245" s="18" t="s">
        <v>54</v>
      </c>
      <c r="D245" s="18" t="s">
        <v>29</v>
      </c>
      <c r="E245" s="18" t="s">
        <v>157</v>
      </c>
      <c r="F245" s="18"/>
      <c r="G245" s="25">
        <f>SUM(G246:G246)</f>
        <v>6319</v>
      </c>
      <c r="H245" s="25">
        <f>SUM(H246:H246)</f>
        <v>6308.1</v>
      </c>
      <c r="I245" s="35">
        <f t="shared" si="5"/>
        <v>99.82750435195443</v>
      </c>
    </row>
    <row r="246" spans="1:9" ht="12.75">
      <c r="A246" s="17" t="s">
        <v>75</v>
      </c>
      <c r="B246" s="18"/>
      <c r="C246" s="18" t="s">
        <v>54</v>
      </c>
      <c r="D246" s="18" t="s">
        <v>29</v>
      </c>
      <c r="E246" s="18" t="s">
        <v>157</v>
      </c>
      <c r="F246" s="18" t="s">
        <v>74</v>
      </c>
      <c r="G246" s="19">
        <v>6319</v>
      </c>
      <c r="H246" s="19">
        <v>6308.1</v>
      </c>
      <c r="I246" s="35">
        <f t="shared" si="5"/>
        <v>99.82750435195443</v>
      </c>
    </row>
    <row r="247" spans="1:9" ht="18.75" customHeight="1">
      <c r="A247" s="28" t="s">
        <v>181</v>
      </c>
      <c r="B247" s="22" t="s">
        <v>28</v>
      </c>
      <c r="C247" s="22"/>
      <c r="D247" s="22"/>
      <c r="E247" s="22"/>
      <c r="F247" s="22"/>
      <c r="G247" s="23">
        <f aca="true" t="shared" si="11" ref="G247:H250">G248</f>
        <v>8885.2</v>
      </c>
      <c r="H247" s="23">
        <f t="shared" si="11"/>
        <v>8885.1</v>
      </c>
      <c r="I247" s="55">
        <f t="shared" si="5"/>
        <v>99.99887453293115</v>
      </c>
    </row>
    <row r="248" spans="1:9" ht="12.75">
      <c r="A248" s="21" t="s">
        <v>18</v>
      </c>
      <c r="B248" s="18"/>
      <c r="C248" s="18" t="s">
        <v>30</v>
      </c>
      <c r="D248" s="18"/>
      <c r="E248" s="18"/>
      <c r="F248" s="18"/>
      <c r="G248" s="25">
        <f t="shared" si="11"/>
        <v>8885.2</v>
      </c>
      <c r="H248" s="25">
        <f t="shared" si="11"/>
        <v>8885.1</v>
      </c>
      <c r="I248" s="35">
        <f t="shared" si="5"/>
        <v>99.99887453293115</v>
      </c>
    </row>
    <row r="249" spans="1:9" ht="12.75">
      <c r="A249" s="17" t="s">
        <v>152</v>
      </c>
      <c r="B249" s="18"/>
      <c r="C249" s="18" t="s">
        <v>30</v>
      </c>
      <c r="D249" s="18" t="s">
        <v>35</v>
      </c>
      <c r="E249" s="18"/>
      <c r="F249" s="18"/>
      <c r="G249" s="25">
        <f t="shared" si="11"/>
        <v>8885.2</v>
      </c>
      <c r="H249" s="25">
        <f t="shared" si="11"/>
        <v>8885.1</v>
      </c>
      <c r="I249" s="35">
        <f t="shared" si="5"/>
        <v>99.99887453293115</v>
      </c>
    </row>
    <row r="250" spans="1:9" ht="12.75">
      <c r="A250" s="17" t="s">
        <v>72</v>
      </c>
      <c r="B250" s="18"/>
      <c r="C250" s="18" t="s">
        <v>30</v>
      </c>
      <c r="D250" s="18" t="s">
        <v>35</v>
      </c>
      <c r="E250" s="50">
        <v>5150000</v>
      </c>
      <c r="F250" s="18"/>
      <c r="G250" s="25">
        <f t="shared" si="11"/>
        <v>8885.2</v>
      </c>
      <c r="H250" s="25">
        <f t="shared" si="11"/>
        <v>8885.1</v>
      </c>
      <c r="I250" s="35">
        <f t="shared" si="5"/>
        <v>99.99887453293115</v>
      </c>
    </row>
    <row r="251" spans="1:9" ht="12.75">
      <c r="A251" s="17" t="s">
        <v>182</v>
      </c>
      <c r="B251" s="18"/>
      <c r="C251" s="18" t="s">
        <v>30</v>
      </c>
      <c r="D251" s="18" t="s">
        <v>35</v>
      </c>
      <c r="E251" s="50">
        <v>5150000</v>
      </c>
      <c r="F251" s="18" t="s">
        <v>89</v>
      </c>
      <c r="G251" s="27">
        <v>8885.2</v>
      </c>
      <c r="H251" s="27">
        <v>8885.1</v>
      </c>
      <c r="I251" s="35">
        <f t="shared" si="5"/>
        <v>99.99887453293115</v>
      </c>
    </row>
    <row r="252" spans="1:9" ht="18.75" customHeight="1">
      <c r="A252" s="28" t="s">
        <v>183</v>
      </c>
      <c r="B252" s="22" t="s">
        <v>36</v>
      </c>
      <c r="C252" s="22"/>
      <c r="D252" s="22"/>
      <c r="E252" s="22"/>
      <c r="F252" s="22"/>
      <c r="G252" s="23">
        <f aca="true" t="shared" si="12" ref="G252:H255">G253</f>
        <v>2643.8</v>
      </c>
      <c r="H252" s="23">
        <f t="shared" si="12"/>
        <v>2643.7</v>
      </c>
      <c r="I252" s="55">
        <f t="shared" si="5"/>
        <v>99.99621756562522</v>
      </c>
    </row>
    <row r="253" spans="1:9" ht="12.75">
      <c r="A253" s="21" t="s">
        <v>18</v>
      </c>
      <c r="B253" s="18"/>
      <c r="C253" s="18" t="s">
        <v>30</v>
      </c>
      <c r="D253" s="18"/>
      <c r="E253" s="18"/>
      <c r="F253" s="18"/>
      <c r="G253" s="25">
        <f t="shared" si="12"/>
        <v>2643.8</v>
      </c>
      <c r="H253" s="25">
        <f t="shared" si="12"/>
        <v>2643.7</v>
      </c>
      <c r="I253" s="35">
        <f t="shared" si="5"/>
        <v>99.99621756562522</v>
      </c>
    </row>
    <row r="254" spans="1:9" ht="12.75">
      <c r="A254" s="17" t="s">
        <v>152</v>
      </c>
      <c r="B254" s="18"/>
      <c r="C254" s="18" t="s">
        <v>30</v>
      </c>
      <c r="D254" s="18" t="s">
        <v>35</v>
      </c>
      <c r="E254" s="18"/>
      <c r="F254" s="18"/>
      <c r="G254" s="25">
        <f t="shared" si="12"/>
        <v>2643.8</v>
      </c>
      <c r="H254" s="25">
        <f t="shared" si="12"/>
        <v>2643.7</v>
      </c>
      <c r="I254" s="35">
        <f t="shared" si="5"/>
        <v>99.99621756562522</v>
      </c>
    </row>
    <row r="255" spans="1:9" ht="12.75">
      <c r="A255" s="17" t="s">
        <v>72</v>
      </c>
      <c r="B255" s="18"/>
      <c r="C255" s="18" t="s">
        <v>30</v>
      </c>
      <c r="D255" s="18" t="s">
        <v>35</v>
      </c>
      <c r="E255" s="50">
        <v>5150000</v>
      </c>
      <c r="F255" s="18"/>
      <c r="G255" s="25">
        <f t="shared" si="12"/>
        <v>2643.8</v>
      </c>
      <c r="H255" s="25">
        <f t="shared" si="12"/>
        <v>2643.7</v>
      </c>
      <c r="I255" s="35">
        <f t="shared" si="5"/>
        <v>99.99621756562522</v>
      </c>
    </row>
    <row r="256" spans="1:9" ht="12.75">
      <c r="A256" s="17" t="s">
        <v>182</v>
      </c>
      <c r="B256" s="18"/>
      <c r="C256" s="18" t="s">
        <v>30</v>
      </c>
      <c r="D256" s="18" t="s">
        <v>35</v>
      </c>
      <c r="E256" s="50">
        <v>5150000</v>
      </c>
      <c r="F256" s="18" t="s">
        <v>89</v>
      </c>
      <c r="G256" s="27">
        <v>2643.8</v>
      </c>
      <c r="H256" s="27">
        <v>2643.7</v>
      </c>
      <c r="I256" s="35">
        <f t="shared" si="5"/>
        <v>99.99621756562522</v>
      </c>
    </row>
    <row r="257" spans="1:9" ht="42" customHeight="1">
      <c r="A257" s="28" t="s">
        <v>185</v>
      </c>
      <c r="B257" s="22" t="s">
        <v>184</v>
      </c>
      <c r="C257" s="22"/>
      <c r="D257" s="22"/>
      <c r="E257" s="22"/>
      <c r="F257" s="22"/>
      <c r="G257" s="23">
        <f aca="true" t="shared" si="13" ref="G257:H260">G258</f>
        <v>1138.1</v>
      </c>
      <c r="H257" s="23">
        <f t="shared" si="13"/>
        <v>1138</v>
      </c>
      <c r="I257" s="55">
        <f t="shared" si="5"/>
        <v>99.99121342588525</v>
      </c>
    </row>
    <row r="258" spans="1:9" ht="12.75">
      <c r="A258" s="21" t="s">
        <v>18</v>
      </c>
      <c r="B258" s="18"/>
      <c r="C258" s="18" t="s">
        <v>30</v>
      </c>
      <c r="D258" s="18"/>
      <c r="E258" s="18"/>
      <c r="F258" s="18"/>
      <c r="G258" s="25">
        <f t="shared" si="13"/>
        <v>1138.1</v>
      </c>
      <c r="H258" s="25">
        <f t="shared" si="13"/>
        <v>1138</v>
      </c>
      <c r="I258" s="35">
        <f t="shared" si="5"/>
        <v>99.99121342588525</v>
      </c>
    </row>
    <row r="259" spans="1:9" ht="12.75">
      <c r="A259" s="17" t="s">
        <v>152</v>
      </c>
      <c r="B259" s="18"/>
      <c r="C259" s="18" t="s">
        <v>30</v>
      </c>
      <c r="D259" s="18" t="s">
        <v>35</v>
      </c>
      <c r="E259" s="18"/>
      <c r="F259" s="18"/>
      <c r="G259" s="25">
        <f t="shared" si="13"/>
        <v>1138.1</v>
      </c>
      <c r="H259" s="25">
        <f t="shared" si="13"/>
        <v>1138</v>
      </c>
      <c r="I259" s="35">
        <f t="shared" si="5"/>
        <v>99.99121342588525</v>
      </c>
    </row>
    <row r="260" spans="1:9" ht="12.75">
      <c r="A260" s="17" t="s">
        <v>72</v>
      </c>
      <c r="B260" s="18"/>
      <c r="C260" s="18" t="s">
        <v>30</v>
      </c>
      <c r="D260" s="18" t="s">
        <v>35</v>
      </c>
      <c r="E260" s="50">
        <v>5150000</v>
      </c>
      <c r="F260" s="18"/>
      <c r="G260" s="25">
        <f t="shared" si="13"/>
        <v>1138.1</v>
      </c>
      <c r="H260" s="25">
        <f t="shared" si="13"/>
        <v>1138</v>
      </c>
      <c r="I260" s="35">
        <f t="shared" si="5"/>
        <v>99.99121342588525</v>
      </c>
    </row>
    <row r="261" spans="1:9" ht="12.75">
      <c r="A261" s="17" t="s">
        <v>182</v>
      </c>
      <c r="B261" s="18"/>
      <c r="C261" s="18" t="s">
        <v>30</v>
      </c>
      <c r="D261" s="18" t="s">
        <v>35</v>
      </c>
      <c r="E261" s="50">
        <v>5150000</v>
      </c>
      <c r="F261" s="18" t="s">
        <v>89</v>
      </c>
      <c r="G261" s="27">
        <v>1138.1</v>
      </c>
      <c r="H261" s="27">
        <v>1138</v>
      </c>
      <c r="I261" s="35">
        <f t="shared" si="5"/>
        <v>99.99121342588525</v>
      </c>
    </row>
    <row r="262" spans="1:9" s="1" customFormat="1" ht="38.25">
      <c r="A262" s="28" t="s">
        <v>226</v>
      </c>
      <c r="B262" s="22" t="s">
        <v>186</v>
      </c>
      <c r="C262" s="22"/>
      <c r="D262" s="22"/>
      <c r="E262" s="53"/>
      <c r="F262" s="22"/>
      <c r="G262" s="52">
        <f aca="true" t="shared" si="14" ref="G262:H265">G263</f>
        <v>1292</v>
      </c>
      <c r="H262" s="52">
        <f t="shared" si="14"/>
        <v>1292</v>
      </c>
      <c r="I262" s="55">
        <f t="shared" si="5"/>
        <v>100</v>
      </c>
    </row>
    <row r="263" spans="1:9" ht="12.75">
      <c r="A263" s="21" t="s">
        <v>101</v>
      </c>
      <c r="B263" s="18"/>
      <c r="C263" s="18" t="s">
        <v>38</v>
      </c>
      <c r="D263" s="18"/>
      <c r="E263" s="50"/>
      <c r="F263" s="18"/>
      <c r="G263" s="27">
        <f t="shared" si="14"/>
        <v>1292</v>
      </c>
      <c r="H263" s="27">
        <f t="shared" si="14"/>
        <v>1292</v>
      </c>
      <c r="I263" s="35">
        <f t="shared" si="5"/>
        <v>100</v>
      </c>
    </row>
    <row r="264" spans="1:9" ht="12.75">
      <c r="A264" s="42" t="s">
        <v>214</v>
      </c>
      <c r="B264" s="18"/>
      <c r="C264" s="18" t="s">
        <v>38</v>
      </c>
      <c r="D264" s="18" t="s">
        <v>35</v>
      </c>
      <c r="E264" s="50"/>
      <c r="F264" s="18"/>
      <c r="G264" s="27">
        <f t="shared" si="14"/>
        <v>1292</v>
      </c>
      <c r="H264" s="27">
        <f t="shared" si="14"/>
        <v>1292</v>
      </c>
      <c r="I264" s="35">
        <f t="shared" si="5"/>
        <v>100</v>
      </c>
    </row>
    <row r="265" spans="1:9" ht="25.5">
      <c r="A265" s="34" t="s">
        <v>131</v>
      </c>
      <c r="B265" s="18"/>
      <c r="C265" s="18" t="s">
        <v>38</v>
      </c>
      <c r="D265" s="18" t="s">
        <v>35</v>
      </c>
      <c r="E265" s="50">
        <v>4500000</v>
      </c>
      <c r="F265" s="18"/>
      <c r="G265" s="27">
        <f t="shared" si="14"/>
        <v>1292</v>
      </c>
      <c r="H265" s="27">
        <f t="shared" si="14"/>
        <v>1292</v>
      </c>
      <c r="I265" s="35">
        <f t="shared" si="5"/>
        <v>100</v>
      </c>
    </row>
    <row r="266" spans="1:9" ht="25.5">
      <c r="A266" s="44" t="s">
        <v>134</v>
      </c>
      <c r="B266" s="18"/>
      <c r="C266" s="18" t="s">
        <v>38</v>
      </c>
      <c r="D266" s="18" t="s">
        <v>35</v>
      </c>
      <c r="E266" s="50">
        <v>4500000</v>
      </c>
      <c r="F266" s="18" t="s">
        <v>133</v>
      </c>
      <c r="G266" s="27">
        <v>1292</v>
      </c>
      <c r="H266" s="27">
        <v>1292</v>
      </c>
      <c r="I266" s="35">
        <f t="shared" si="5"/>
        <v>100</v>
      </c>
    </row>
    <row r="267" spans="1:9" ht="21.75" customHeight="1">
      <c r="A267" s="21" t="s">
        <v>24</v>
      </c>
      <c r="B267" s="22"/>
      <c r="C267" s="22"/>
      <c r="D267" s="22"/>
      <c r="E267" s="22"/>
      <c r="F267" s="22"/>
      <c r="G267" s="23">
        <f>G11+G46+G54+G159+G192+G201+G207+G215+G226+G231+G237+G184+G242+G247+G252+G257+G262</f>
        <v>553260.1</v>
      </c>
      <c r="H267" s="23">
        <f>H11+H46+H54+H159+H192+H201+H207+H215+H226+H231+H237+H184+H242+H247+H252+H257+H262</f>
        <v>500672.89999999997</v>
      </c>
      <c r="I267" s="35">
        <f t="shared" si="5"/>
        <v>90.49503117972903</v>
      </c>
    </row>
    <row r="268" spans="1:9" ht="37.5" customHeight="1">
      <c r="A268" s="61" t="s">
        <v>167</v>
      </c>
      <c r="B268" s="62"/>
      <c r="C268" s="62"/>
      <c r="D268" s="62"/>
      <c r="E268" s="62"/>
      <c r="F268" s="62"/>
      <c r="G268" s="62"/>
      <c r="H268" s="62"/>
      <c r="I268" s="62"/>
    </row>
    <row r="269" spans="1:9" ht="38.25">
      <c r="A269" s="28" t="s">
        <v>168</v>
      </c>
      <c r="B269" s="18"/>
      <c r="C269" s="18"/>
      <c r="D269" s="18"/>
      <c r="E269" s="18"/>
      <c r="F269" s="18"/>
      <c r="G269" s="24">
        <f aca="true" t="shared" si="15" ref="G269:H272">G270</f>
        <v>191</v>
      </c>
      <c r="H269" s="24">
        <f t="shared" si="15"/>
        <v>0</v>
      </c>
      <c r="I269" s="17"/>
    </row>
    <row r="270" spans="1:9" ht="12.75">
      <c r="A270" s="17" t="s">
        <v>78</v>
      </c>
      <c r="B270" s="18"/>
      <c r="C270" s="18" t="s">
        <v>25</v>
      </c>
      <c r="D270" s="18"/>
      <c r="E270" s="18"/>
      <c r="F270" s="18"/>
      <c r="G270" s="25">
        <f t="shared" si="15"/>
        <v>191</v>
      </c>
      <c r="H270" s="25">
        <f t="shared" si="15"/>
        <v>0</v>
      </c>
      <c r="I270" s="17"/>
    </row>
    <row r="271" spans="1:9" ht="12.75">
      <c r="A271" s="17" t="s">
        <v>13</v>
      </c>
      <c r="B271" s="18"/>
      <c r="C271" s="18" t="s">
        <v>25</v>
      </c>
      <c r="D271" s="18" t="s">
        <v>59</v>
      </c>
      <c r="E271" s="18"/>
      <c r="F271" s="18"/>
      <c r="G271" s="25">
        <f t="shared" si="15"/>
        <v>191</v>
      </c>
      <c r="H271" s="25">
        <f t="shared" si="15"/>
        <v>0</v>
      </c>
      <c r="I271" s="17"/>
    </row>
    <row r="272" spans="1:9" ht="12.75">
      <c r="A272" s="26" t="s">
        <v>13</v>
      </c>
      <c r="B272" s="18"/>
      <c r="C272" s="18" t="s">
        <v>25</v>
      </c>
      <c r="D272" s="18" t="s">
        <v>59</v>
      </c>
      <c r="E272" s="18" t="s">
        <v>116</v>
      </c>
      <c r="F272" s="18"/>
      <c r="G272" s="19">
        <f t="shared" si="15"/>
        <v>191</v>
      </c>
      <c r="H272" s="19">
        <f t="shared" si="15"/>
        <v>0</v>
      </c>
      <c r="I272" s="17"/>
    </row>
    <row r="273" spans="1:9" ht="12.75">
      <c r="A273" s="26" t="s">
        <v>169</v>
      </c>
      <c r="B273" s="18"/>
      <c r="C273" s="18" t="s">
        <v>25</v>
      </c>
      <c r="D273" s="18" t="s">
        <v>59</v>
      </c>
      <c r="E273" s="18" t="s">
        <v>116</v>
      </c>
      <c r="F273" s="18" t="s">
        <v>117</v>
      </c>
      <c r="G273" s="19">
        <v>191</v>
      </c>
      <c r="H273" s="19"/>
      <c r="I273" s="17"/>
    </row>
    <row r="274" spans="1:9" ht="12.75">
      <c r="A274" s="21" t="s">
        <v>170</v>
      </c>
      <c r="B274" s="18"/>
      <c r="C274" s="18"/>
      <c r="D274" s="18"/>
      <c r="E274" s="18"/>
      <c r="F274" s="18"/>
      <c r="G274" s="23">
        <f aca="true" t="shared" si="16" ref="G274:H277">G275</f>
        <v>141.8</v>
      </c>
      <c r="H274" s="23">
        <f t="shared" si="16"/>
        <v>0</v>
      </c>
      <c r="I274" s="17"/>
    </row>
    <row r="275" spans="1:9" ht="12.75">
      <c r="A275" s="17" t="s">
        <v>78</v>
      </c>
      <c r="B275" s="18"/>
      <c r="C275" s="18" t="s">
        <v>25</v>
      </c>
      <c r="D275" s="18"/>
      <c r="E275" s="18"/>
      <c r="F275" s="18"/>
      <c r="G275" s="25">
        <f t="shared" si="16"/>
        <v>141.8</v>
      </c>
      <c r="H275" s="25">
        <f t="shared" si="16"/>
        <v>0</v>
      </c>
      <c r="I275" s="17"/>
    </row>
    <row r="276" spans="1:9" ht="12.75">
      <c r="A276" s="17" t="s">
        <v>13</v>
      </c>
      <c r="B276" s="18"/>
      <c r="C276" s="18" t="s">
        <v>25</v>
      </c>
      <c r="D276" s="18" t="s">
        <v>59</v>
      </c>
      <c r="E276" s="18"/>
      <c r="F276" s="18"/>
      <c r="G276" s="25">
        <f t="shared" si="16"/>
        <v>141.8</v>
      </c>
      <c r="H276" s="25">
        <f t="shared" si="16"/>
        <v>0</v>
      </c>
      <c r="I276" s="17"/>
    </row>
    <row r="277" spans="1:9" ht="12.75">
      <c r="A277" s="26" t="s">
        <v>13</v>
      </c>
      <c r="B277" s="18"/>
      <c r="C277" s="18" t="s">
        <v>25</v>
      </c>
      <c r="D277" s="18" t="s">
        <v>59</v>
      </c>
      <c r="E277" s="18" t="s">
        <v>116</v>
      </c>
      <c r="F277" s="18"/>
      <c r="G277" s="19">
        <f t="shared" si="16"/>
        <v>141.8</v>
      </c>
      <c r="H277" s="19">
        <f t="shared" si="16"/>
        <v>0</v>
      </c>
      <c r="I277" s="17"/>
    </row>
    <row r="278" spans="1:9" ht="12.75">
      <c r="A278" s="26" t="s">
        <v>169</v>
      </c>
      <c r="B278" s="18"/>
      <c r="C278" s="18" t="s">
        <v>25</v>
      </c>
      <c r="D278" s="18" t="s">
        <v>59</v>
      </c>
      <c r="E278" s="18" t="s">
        <v>116</v>
      </c>
      <c r="F278" s="18" t="s">
        <v>117</v>
      </c>
      <c r="G278" s="19">
        <v>141.8</v>
      </c>
      <c r="H278" s="19"/>
      <c r="I278" s="17"/>
    </row>
    <row r="279" spans="1:9" ht="18" customHeight="1">
      <c r="A279" s="26" t="s">
        <v>24</v>
      </c>
      <c r="B279" s="18"/>
      <c r="C279" s="18"/>
      <c r="D279" s="18"/>
      <c r="E279" s="18"/>
      <c r="F279" s="18"/>
      <c r="G279" s="19">
        <f>G269+G274</f>
        <v>332.8</v>
      </c>
      <c r="H279" s="19">
        <f>H269+H274</f>
        <v>0</v>
      </c>
      <c r="I279" s="17"/>
    </row>
    <row r="280" spans="1:9" ht="18" customHeight="1">
      <c r="A280" s="26" t="s">
        <v>265</v>
      </c>
      <c r="B280" s="18"/>
      <c r="C280" s="18"/>
      <c r="D280" s="18"/>
      <c r="E280" s="18"/>
      <c r="F280" s="18"/>
      <c r="G280" s="19"/>
      <c r="H280" s="19">
        <v>896.3</v>
      </c>
      <c r="I280" s="17"/>
    </row>
    <row r="281" spans="1:9" ht="25.5" customHeight="1">
      <c r="A281" s="21" t="s">
        <v>171</v>
      </c>
      <c r="B281" s="22"/>
      <c r="C281" s="22"/>
      <c r="D281" s="22"/>
      <c r="E281" s="22"/>
      <c r="F281" s="22"/>
      <c r="G281" s="23">
        <f>G267+G279</f>
        <v>553592.9</v>
      </c>
      <c r="H281" s="23">
        <f>H267+H279+H280</f>
        <v>501569.19999999995</v>
      </c>
      <c r="I281" s="55">
        <f>H281/G281*100</f>
        <v>90.60253482297189</v>
      </c>
    </row>
    <row r="284" ht="12.75" customHeight="1">
      <c r="A284" s="3"/>
    </row>
    <row r="285" ht="12.75" customHeight="1"/>
    <row r="286" ht="12.75" customHeight="1"/>
    <row r="291" ht="12.75">
      <c r="A291" s="3"/>
    </row>
  </sheetData>
  <mergeCells count="3">
    <mergeCell ref="A5:F5"/>
    <mergeCell ref="A4:I4"/>
    <mergeCell ref="A268:I268"/>
  </mergeCells>
  <printOptions/>
  <pageMargins left="0.41" right="0.37" top="0.24" bottom="0.44" header="0.17" footer="0.18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61.125" style="0" customWidth="1"/>
    <col min="2" max="2" width="12.50390625" style="0" customWidth="1"/>
    <col min="3" max="3" width="12.875" style="0" customWidth="1"/>
    <col min="4" max="5" width="12.125" style="0" customWidth="1"/>
    <col min="6" max="6" width="11.625" style="0" customWidth="1"/>
    <col min="7" max="7" width="13.125" style="0" customWidth="1"/>
  </cols>
  <sheetData>
    <row r="1" spans="1:6" ht="15.75">
      <c r="A1" t="s">
        <v>232</v>
      </c>
      <c r="B1" s="5"/>
      <c r="C1" s="5"/>
      <c r="F1" t="s">
        <v>270</v>
      </c>
    </row>
    <row r="2" spans="2:6" ht="12.75" customHeight="1">
      <c r="B2" s="5"/>
      <c r="C2" s="5"/>
      <c r="F2" s="32" t="s">
        <v>272</v>
      </c>
    </row>
    <row r="3" spans="2:6" ht="12.75" customHeight="1">
      <c r="B3" s="5"/>
      <c r="C3" s="5"/>
      <c r="F3" s="46"/>
    </row>
    <row r="4" spans="1:7" ht="14.25" customHeight="1">
      <c r="A4" s="60" t="s">
        <v>274</v>
      </c>
      <c r="B4" s="60"/>
      <c r="C4" s="60"/>
      <c r="D4" s="60"/>
      <c r="E4" s="60"/>
      <c r="F4" s="60"/>
      <c r="G4" s="60"/>
    </row>
    <row r="5" spans="1:7" ht="16.5" customHeight="1">
      <c r="A5" s="60" t="s">
        <v>191</v>
      </c>
      <c r="B5" s="60"/>
      <c r="C5" s="60"/>
      <c r="D5" s="60"/>
      <c r="E5" s="60"/>
      <c r="F5" s="60"/>
      <c r="G5" s="60"/>
    </row>
    <row r="7" spans="2:7" ht="12.75">
      <c r="B7" s="48"/>
      <c r="C7" s="48"/>
      <c r="G7" t="s">
        <v>63</v>
      </c>
    </row>
    <row r="8" spans="1:7" ht="12.75">
      <c r="A8" s="29" t="s">
        <v>37</v>
      </c>
      <c r="B8" s="49" t="s">
        <v>249</v>
      </c>
      <c r="C8" s="47" t="s">
        <v>179</v>
      </c>
      <c r="D8" s="63" t="s">
        <v>55</v>
      </c>
      <c r="E8" s="64"/>
      <c r="F8" s="64"/>
      <c r="G8" s="65"/>
    </row>
    <row r="9" spans="1:7" ht="12.75">
      <c r="A9" s="30"/>
      <c r="B9" s="49"/>
      <c r="C9" s="47"/>
      <c r="D9" s="63" t="s">
        <v>253</v>
      </c>
      <c r="E9" s="65"/>
      <c r="F9" s="64" t="s">
        <v>57</v>
      </c>
      <c r="G9" s="65"/>
    </row>
    <row r="10" spans="1:7" ht="12.75">
      <c r="A10" s="30"/>
      <c r="B10" s="47"/>
      <c r="C10" s="47"/>
      <c r="D10" s="12" t="s">
        <v>252</v>
      </c>
      <c r="E10" s="12" t="s">
        <v>180</v>
      </c>
      <c r="F10" s="12" t="s">
        <v>252</v>
      </c>
      <c r="G10" s="14" t="s">
        <v>180</v>
      </c>
    </row>
    <row r="11" spans="1:7" ht="12.75">
      <c r="A11" s="31"/>
      <c r="B11" s="13"/>
      <c r="C11" s="13"/>
      <c r="D11" s="13"/>
      <c r="E11" s="13"/>
      <c r="F11" s="13"/>
      <c r="G11" s="16"/>
    </row>
    <row r="12" spans="1:7" s="32" customFormat="1" ht="12.75">
      <c r="A12" s="20">
        <v>1</v>
      </c>
      <c r="B12" s="20">
        <v>3</v>
      </c>
      <c r="C12" s="20">
        <v>4</v>
      </c>
      <c r="D12" s="20">
        <v>6</v>
      </c>
      <c r="E12" s="20">
        <v>7</v>
      </c>
      <c r="F12" s="20">
        <v>9</v>
      </c>
      <c r="G12" s="20">
        <v>10</v>
      </c>
    </row>
    <row r="13" spans="1:7" s="1" customFormat="1" ht="12.75">
      <c r="A13" s="28" t="s">
        <v>78</v>
      </c>
      <c r="B13" s="24">
        <f>D13+F13</f>
        <v>66314.40000000001</v>
      </c>
      <c r="C13" s="24">
        <f>E13+G13</f>
        <v>45195</v>
      </c>
      <c r="D13" s="24">
        <f>SUM(D15:D20)</f>
        <v>64764.600000000006</v>
      </c>
      <c r="E13" s="24">
        <f>SUM(E15:E20)</f>
        <v>44637.2</v>
      </c>
      <c r="F13" s="24">
        <f>SUM(F15:F20)</f>
        <v>1549.8</v>
      </c>
      <c r="G13" s="24">
        <f>SUM(G15:G20)</f>
        <v>557.8</v>
      </c>
    </row>
    <row r="14" spans="1:7" s="33" customFormat="1" ht="12.75">
      <c r="A14" s="34" t="s">
        <v>55</v>
      </c>
      <c r="B14" s="35"/>
      <c r="C14" s="35"/>
      <c r="D14" s="35"/>
      <c r="E14" s="35"/>
      <c r="F14" s="35"/>
      <c r="G14" s="35"/>
    </row>
    <row r="15" spans="1:7" ht="25.5">
      <c r="A15" s="26" t="s">
        <v>161</v>
      </c>
      <c r="B15" s="35">
        <f aca="true" t="shared" si="0" ref="B15:C21">D15+F15</f>
        <v>1419.7</v>
      </c>
      <c r="C15" s="35">
        <f t="shared" si="0"/>
        <v>1419.3</v>
      </c>
      <c r="D15" s="25">
        <v>1419.7</v>
      </c>
      <c r="E15" s="25">
        <v>1419.3</v>
      </c>
      <c r="F15" s="25">
        <v>0</v>
      </c>
      <c r="G15" s="25">
        <v>0</v>
      </c>
    </row>
    <row r="16" spans="1:7" ht="29.25" customHeight="1">
      <c r="A16" s="26" t="s">
        <v>163</v>
      </c>
      <c r="B16" s="35">
        <f t="shared" si="0"/>
        <v>28986</v>
      </c>
      <c r="C16" s="35">
        <f t="shared" si="0"/>
        <v>27682.9</v>
      </c>
      <c r="D16" s="25">
        <v>28178.1</v>
      </c>
      <c r="E16" s="25">
        <v>27464.2</v>
      </c>
      <c r="F16" s="25">
        <v>807.9</v>
      </c>
      <c r="G16" s="25">
        <v>218.7</v>
      </c>
    </row>
    <row r="17" spans="1:7" ht="12.75">
      <c r="A17" s="17" t="s">
        <v>112</v>
      </c>
      <c r="B17" s="35">
        <f t="shared" si="0"/>
        <v>1141.8</v>
      </c>
      <c r="C17" s="35">
        <f t="shared" si="0"/>
        <v>1141.8</v>
      </c>
      <c r="D17" s="25">
        <v>1141.8</v>
      </c>
      <c r="E17" s="25">
        <v>1141.8</v>
      </c>
      <c r="F17" s="25">
        <v>0</v>
      </c>
      <c r="G17" s="25">
        <v>0</v>
      </c>
    </row>
    <row r="18" spans="1:7" ht="12.75">
      <c r="A18" s="34" t="s">
        <v>12</v>
      </c>
      <c r="B18" s="35">
        <f t="shared" si="0"/>
        <v>3851</v>
      </c>
      <c r="C18" s="35">
        <f t="shared" si="0"/>
        <v>3850.6</v>
      </c>
      <c r="D18" s="25">
        <v>3851</v>
      </c>
      <c r="E18" s="25">
        <v>3850.6</v>
      </c>
      <c r="F18" s="25">
        <v>0</v>
      </c>
      <c r="G18" s="25">
        <v>0</v>
      </c>
    </row>
    <row r="19" spans="1:7" ht="12.75">
      <c r="A19" s="17" t="s">
        <v>13</v>
      </c>
      <c r="B19" s="35">
        <f t="shared" si="0"/>
        <v>332.8</v>
      </c>
      <c r="C19" s="35">
        <f t="shared" si="0"/>
        <v>0</v>
      </c>
      <c r="D19" s="25">
        <v>332.8</v>
      </c>
      <c r="E19" s="25">
        <v>0</v>
      </c>
      <c r="F19" s="25">
        <v>0</v>
      </c>
      <c r="G19" s="25">
        <v>0</v>
      </c>
    </row>
    <row r="20" spans="1:7" ht="12.75">
      <c r="A20" s="17" t="s">
        <v>79</v>
      </c>
      <c r="B20" s="35">
        <f t="shared" si="0"/>
        <v>30583.100000000002</v>
      </c>
      <c r="C20" s="35">
        <f t="shared" si="0"/>
        <v>11100.4</v>
      </c>
      <c r="D20" s="25">
        <v>29841.2</v>
      </c>
      <c r="E20" s="25">
        <v>10761.3</v>
      </c>
      <c r="F20" s="25">
        <v>741.9</v>
      </c>
      <c r="G20" s="25">
        <v>339.1</v>
      </c>
    </row>
    <row r="21" spans="1:7" s="1" customFormat="1" ht="25.5">
      <c r="A21" s="28" t="s">
        <v>82</v>
      </c>
      <c r="B21" s="24">
        <f t="shared" si="0"/>
        <v>3571.7000000000003</v>
      </c>
      <c r="C21" s="24">
        <f t="shared" si="0"/>
        <v>3287.6</v>
      </c>
      <c r="D21" s="24">
        <f>SUM(D23:D25)</f>
        <v>3571.7000000000003</v>
      </c>
      <c r="E21" s="24">
        <f>SUM(E23:E25)</f>
        <v>3287.6</v>
      </c>
      <c r="F21" s="24">
        <f>SUM(F23:F25)</f>
        <v>0</v>
      </c>
      <c r="G21" s="24">
        <f>SUM(G23:G25)</f>
        <v>0</v>
      </c>
    </row>
    <row r="22" spans="1:7" s="33" customFormat="1" ht="12.75">
      <c r="A22" s="34" t="s">
        <v>55</v>
      </c>
      <c r="B22" s="35"/>
      <c r="C22" s="35"/>
      <c r="D22" s="35"/>
      <c r="E22" s="35"/>
      <c r="F22" s="35"/>
      <c r="G22" s="35"/>
    </row>
    <row r="23" spans="1:7" ht="12.75">
      <c r="A23" s="17" t="s">
        <v>21</v>
      </c>
      <c r="B23" s="35">
        <f aca="true" t="shared" si="1" ref="B23:C26">D23+F23</f>
        <v>2277.4</v>
      </c>
      <c r="C23" s="35">
        <f t="shared" si="1"/>
        <v>2236.7</v>
      </c>
      <c r="D23" s="25">
        <v>2277.4</v>
      </c>
      <c r="E23" s="25">
        <v>2236.7</v>
      </c>
      <c r="F23" s="25">
        <v>0</v>
      </c>
      <c r="G23" s="25">
        <v>0</v>
      </c>
    </row>
    <row r="24" spans="1:7" ht="25.5">
      <c r="A24" s="34" t="s">
        <v>127</v>
      </c>
      <c r="B24" s="35">
        <f t="shared" si="1"/>
        <v>49.3</v>
      </c>
      <c r="C24" s="35">
        <f t="shared" si="1"/>
        <v>0</v>
      </c>
      <c r="D24" s="25">
        <v>49.3</v>
      </c>
      <c r="E24" s="25">
        <v>0</v>
      </c>
      <c r="F24" s="25">
        <v>0</v>
      </c>
      <c r="G24" s="25">
        <v>0</v>
      </c>
    </row>
    <row r="25" spans="1:7" ht="25.5">
      <c r="A25" s="40" t="s">
        <v>172</v>
      </c>
      <c r="B25" s="35">
        <f t="shared" si="1"/>
        <v>1245</v>
      </c>
      <c r="C25" s="35">
        <f t="shared" si="1"/>
        <v>1050.9</v>
      </c>
      <c r="D25" s="25">
        <v>1245</v>
      </c>
      <c r="E25" s="25">
        <v>1050.9</v>
      </c>
      <c r="F25" s="25">
        <v>0</v>
      </c>
      <c r="G25" s="25">
        <v>0</v>
      </c>
    </row>
    <row r="26" spans="1:7" s="1" customFormat="1" ht="12.75">
      <c r="A26" s="21" t="s">
        <v>121</v>
      </c>
      <c r="B26" s="24">
        <f t="shared" si="1"/>
        <v>2408</v>
      </c>
      <c r="C26" s="24">
        <f t="shared" si="1"/>
        <v>694.4</v>
      </c>
      <c r="D26" s="24">
        <f>D28+D29</f>
        <v>272</v>
      </c>
      <c r="E26" s="24">
        <f>E28+E29</f>
        <v>94.4</v>
      </c>
      <c r="F26" s="24">
        <f>F28+F29</f>
        <v>2136</v>
      </c>
      <c r="G26" s="24">
        <f>G28+G29</f>
        <v>600</v>
      </c>
    </row>
    <row r="27" spans="1:7" ht="12.75">
      <c r="A27" s="34" t="s">
        <v>55</v>
      </c>
      <c r="B27" s="35"/>
      <c r="C27" s="35"/>
      <c r="D27" s="25"/>
      <c r="E27" s="25"/>
      <c r="F27" s="25"/>
      <c r="G27" s="25"/>
    </row>
    <row r="28" spans="1:7" ht="12.75">
      <c r="A28" s="17" t="s">
        <v>123</v>
      </c>
      <c r="B28" s="35">
        <f aca="true" t="shared" si="2" ref="B28:C30">D28+F28</f>
        <v>272</v>
      </c>
      <c r="C28" s="35">
        <f t="shared" si="2"/>
        <v>94.4</v>
      </c>
      <c r="D28" s="25">
        <v>272</v>
      </c>
      <c r="E28" s="25">
        <v>94.4</v>
      </c>
      <c r="F28" s="25">
        <v>0</v>
      </c>
      <c r="G28" s="25">
        <v>0</v>
      </c>
    </row>
    <row r="29" spans="1:7" ht="12.75">
      <c r="A29" s="17" t="s">
        <v>258</v>
      </c>
      <c r="B29" s="35">
        <f t="shared" si="2"/>
        <v>2136</v>
      </c>
      <c r="C29" s="35">
        <f t="shared" si="2"/>
        <v>600</v>
      </c>
      <c r="D29" s="25">
        <v>0</v>
      </c>
      <c r="E29" s="25">
        <v>0</v>
      </c>
      <c r="F29" s="25">
        <v>2136</v>
      </c>
      <c r="G29" s="25">
        <v>600</v>
      </c>
    </row>
    <row r="30" spans="1:7" s="1" customFormat="1" ht="12.75">
      <c r="A30" s="21" t="s">
        <v>18</v>
      </c>
      <c r="B30" s="24">
        <f t="shared" si="2"/>
        <v>114522.6</v>
      </c>
      <c r="C30" s="24">
        <f t="shared" si="2"/>
        <v>103996.9</v>
      </c>
      <c r="D30" s="24">
        <f>SUM(D32:D34)</f>
        <v>52129.600000000006</v>
      </c>
      <c r="E30" s="24">
        <f>SUM(E32:E34)</f>
        <v>49435.299999999996</v>
      </c>
      <c r="F30" s="24">
        <f>SUM(F32:F34)</f>
        <v>62393</v>
      </c>
      <c r="G30" s="24">
        <f>SUM(G32:G34)</f>
        <v>54561.6</v>
      </c>
    </row>
    <row r="31" spans="1:7" ht="12.75">
      <c r="A31" s="34" t="s">
        <v>55</v>
      </c>
      <c r="B31" s="35"/>
      <c r="C31" s="35"/>
      <c r="D31" s="25"/>
      <c r="E31" s="25"/>
      <c r="F31" s="25"/>
      <c r="G31" s="25"/>
    </row>
    <row r="32" spans="1:7" ht="12.75">
      <c r="A32" s="17" t="s">
        <v>19</v>
      </c>
      <c r="B32" s="35">
        <f aca="true" t="shared" si="3" ref="B32:C35">D32+F32</f>
        <v>14200.2</v>
      </c>
      <c r="C32" s="35">
        <f t="shared" si="3"/>
        <v>12028.5</v>
      </c>
      <c r="D32" s="25">
        <v>10402.2</v>
      </c>
      <c r="E32" s="25">
        <v>8230.9</v>
      </c>
      <c r="F32" s="25">
        <v>3798</v>
      </c>
      <c r="G32" s="25">
        <v>3797.6</v>
      </c>
    </row>
    <row r="33" spans="1:7" ht="12.75">
      <c r="A33" s="17" t="s">
        <v>20</v>
      </c>
      <c r="B33" s="35">
        <f t="shared" si="3"/>
        <v>30960.4</v>
      </c>
      <c r="C33" s="35">
        <f t="shared" si="3"/>
        <v>30903.8</v>
      </c>
      <c r="D33" s="25">
        <v>16545.4</v>
      </c>
      <c r="E33" s="25">
        <v>16495.3</v>
      </c>
      <c r="F33" s="25">
        <v>14415</v>
      </c>
      <c r="G33" s="25">
        <v>14408.5</v>
      </c>
    </row>
    <row r="34" spans="1:7" ht="12.75">
      <c r="A34" s="39" t="s">
        <v>152</v>
      </c>
      <c r="B34" s="35">
        <f t="shared" si="3"/>
        <v>69362</v>
      </c>
      <c r="C34" s="35">
        <f t="shared" si="3"/>
        <v>61064.6</v>
      </c>
      <c r="D34" s="25">
        <v>25182</v>
      </c>
      <c r="E34" s="25">
        <v>24709.1</v>
      </c>
      <c r="F34" s="25">
        <v>44180</v>
      </c>
      <c r="G34" s="25">
        <v>36355.5</v>
      </c>
    </row>
    <row r="35" spans="1:7" s="1" customFormat="1" ht="12.75">
      <c r="A35" s="28" t="s">
        <v>118</v>
      </c>
      <c r="B35" s="24">
        <f t="shared" si="3"/>
        <v>600</v>
      </c>
      <c r="C35" s="24">
        <f t="shared" si="3"/>
        <v>170</v>
      </c>
      <c r="D35" s="24">
        <f>SUM(D37:D38)</f>
        <v>600</v>
      </c>
      <c r="E35" s="24">
        <f>SUM(E37:E38)</f>
        <v>170</v>
      </c>
      <c r="F35" s="24">
        <f>SUM(F37:F38)</f>
        <v>0</v>
      </c>
      <c r="G35" s="24">
        <f>SUM(G37:G38)</f>
        <v>0</v>
      </c>
    </row>
    <row r="36" spans="1:7" ht="12.75">
      <c r="A36" s="34" t="s">
        <v>55</v>
      </c>
      <c r="B36" s="35"/>
      <c r="C36" s="35"/>
      <c r="D36" s="25"/>
      <c r="E36" s="25"/>
      <c r="F36" s="25"/>
      <c r="G36" s="25"/>
    </row>
    <row r="37" spans="1:7" ht="12.75">
      <c r="A37" s="34" t="s">
        <v>212</v>
      </c>
      <c r="B37" s="35">
        <f aca="true" t="shared" si="4" ref="B37:C39">D37+F37</f>
        <v>30</v>
      </c>
      <c r="C37" s="35">
        <f t="shared" si="4"/>
        <v>25</v>
      </c>
      <c r="D37" s="25">
        <v>30</v>
      </c>
      <c r="E37" s="25">
        <v>25</v>
      </c>
      <c r="F37" s="25">
        <v>0</v>
      </c>
      <c r="G37" s="25">
        <v>0</v>
      </c>
    </row>
    <row r="38" spans="1:7" ht="12.75">
      <c r="A38" s="26" t="s">
        <v>174</v>
      </c>
      <c r="B38" s="35">
        <f t="shared" si="4"/>
        <v>570</v>
      </c>
      <c r="C38" s="35">
        <f t="shared" si="4"/>
        <v>145</v>
      </c>
      <c r="D38" s="25">
        <v>570</v>
      </c>
      <c r="E38" s="25">
        <v>145</v>
      </c>
      <c r="F38" s="25">
        <v>0</v>
      </c>
      <c r="G38" s="25">
        <v>0</v>
      </c>
    </row>
    <row r="39" spans="1:7" s="1" customFormat="1" ht="12.75">
      <c r="A39" s="21" t="s">
        <v>3</v>
      </c>
      <c r="B39" s="24">
        <f t="shared" si="4"/>
        <v>201019.3</v>
      </c>
      <c r="C39" s="24">
        <f t="shared" si="4"/>
        <v>199318.49999999997</v>
      </c>
      <c r="D39" s="24">
        <f>SUM(D41:D46)</f>
        <v>187841</v>
      </c>
      <c r="E39" s="24">
        <f>SUM(E41:E46)</f>
        <v>186324.69999999998</v>
      </c>
      <c r="F39" s="24">
        <f>SUM(F41:F46)</f>
        <v>13178.3</v>
      </c>
      <c r="G39" s="24">
        <f>SUM(G41:G46)</f>
        <v>12993.8</v>
      </c>
    </row>
    <row r="40" spans="1:7" ht="12.75">
      <c r="A40" s="34" t="s">
        <v>55</v>
      </c>
      <c r="B40" s="35"/>
      <c r="C40" s="35"/>
      <c r="D40" s="25"/>
      <c r="E40" s="25"/>
      <c r="F40" s="25"/>
      <c r="G40" s="25"/>
    </row>
    <row r="41" spans="1:7" ht="12.75">
      <c r="A41" s="17" t="s">
        <v>4</v>
      </c>
      <c r="B41" s="35">
        <f aca="true" t="shared" si="5" ref="B41:C47">D41+F41</f>
        <v>65785.4</v>
      </c>
      <c r="C41" s="35">
        <f t="shared" si="5"/>
        <v>65608.3</v>
      </c>
      <c r="D41" s="25">
        <v>59364.1</v>
      </c>
      <c r="E41" s="25">
        <v>59188.9</v>
      </c>
      <c r="F41" s="25">
        <v>6421.3</v>
      </c>
      <c r="G41" s="25">
        <v>6419.4</v>
      </c>
    </row>
    <row r="42" spans="1:7" ht="12.75">
      <c r="A42" s="17" t="s">
        <v>6</v>
      </c>
      <c r="B42" s="35">
        <f t="shared" si="5"/>
        <v>116314</v>
      </c>
      <c r="C42" s="35">
        <f t="shared" si="5"/>
        <v>114843.29999999999</v>
      </c>
      <c r="D42" s="25">
        <v>109557</v>
      </c>
      <c r="E42" s="25">
        <v>108268.9</v>
      </c>
      <c r="F42" s="25">
        <v>6757</v>
      </c>
      <c r="G42" s="25">
        <v>6574.4</v>
      </c>
    </row>
    <row r="43" spans="1:7" ht="12.75">
      <c r="A43" s="17" t="s">
        <v>9</v>
      </c>
      <c r="B43" s="35">
        <f t="shared" si="5"/>
        <v>29.5</v>
      </c>
      <c r="C43" s="35">
        <f t="shared" si="5"/>
        <v>18</v>
      </c>
      <c r="D43" s="25">
        <v>29.5</v>
      </c>
      <c r="E43" s="25">
        <v>18</v>
      </c>
      <c r="F43" s="25">
        <v>0</v>
      </c>
      <c r="G43" s="25">
        <v>0</v>
      </c>
    </row>
    <row r="44" spans="1:7" ht="12.75">
      <c r="A44" s="17" t="s">
        <v>144</v>
      </c>
      <c r="B44" s="35">
        <f t="shared" si="5"/>
        <v>3484.8</v>
      </c>
      <c r="C44" s="35">
        <f t="shared" si="5"/>
        <v>3075.4</v>
      </c>
      <c r="D44" s="25">
        <v>3484.8</v>
      </c>
      <c r="E44" s="25">
        <v>3075.4</v>
      </c>
      <c r="F44" s="25">
        <v>0</v>
      </c>
      <c r="G44" s="25">
        <v>0</v>
      </c>
    </row>
    <row r="45" spans="1:7" ht="12.75">
      <c r="A45" s="17" t="s">
        <v>141</v>
      </c>
      <c r="B45" s="35">
        <f t="shared" si="5"/>
        <v>5672.6</v>
      </c>
      <c r="C45" s="35">
        <f t="shared" si="5"/>
        <v>5538.6</v>
      </c>
      <c r="D45" s="25">
        <v>5672.6</v>
      </c>
      <c r="E45" s="25">
        <v>5538.6</v>
      </c>
      <c r="F45" s="25">
        <v>0</v>
      </c>
      <c r="G45" s="25">
        <v>0</v>
      </c>
    </row>
    <row r="46" spans="1:7" ht="25.5">
      <c r="A46" s="26" t="s">
        <v>32</v>
      </c>
      <c r="B46" s="35">
        <f t="shared" si="5"/>
        <v>9733</v>
      </c>
      <c r="C46" s="35">
        <f t="shared" si="5"/>
        <v>10234.9</v>
      </c>
      <c r="D46" s="25">
        <v>9733</v>
      </c>
      <c r="E46" s="25">
        <v>10234.9</v>
      </c>
      <c r="F46" s="25">
        <v>0</v>
      </c>
      <c r="G46" s="25">
        <v>0</v>
      </c>
    </row>
    <row r="47" spans="1:7" s="1" customFormat="1" ht="12.75">
      <c r="A47" s="21" t="s">
        <v>56</v>
      </c>
      <c r="B47" s="24">
        <f t="shared" si="5"/>
        <v>26079.9</v>
      </c>
      <c r="C47" s="24">
        <f t="shared" si="5"/>
        <v>23715.5</v>
      </c>
      <c r="D47" s="24">
        <f>SUM(D49:D52)</f>
        <v>21607.5</v>
      </c>
      <c r="E47" s="24">
        <f>SUM(E49:E52)</f>
        <v>21044.3</v>
      </c>
      <c r="F47" s="24">
        <f>SUM(F49:F52)</f>
        <v>4472.4</v>
      </c>
      <c r="G47" s="24">
        <f>SUM(G49:G52)</f>
        <v>2671.2000000000003</v>
      </c>
    </row>
    <row r="48" spans="1:7" ht="12.75">
      <c r="A48" s="34" t="s">
        <v>55</v>
      </c>
      <c r="B48" s="35"/>
      <c r="C48" s="35"/>
      <c r="D48" s="25"/>
      <c r="E48" s="25"/>
      <c r="F48" s="25"/>
      <c r="G48" s="25"/>
    </row>
    <row r="49" spans="1:7" ht="12.75">
      <c r="A49" s="17" t="s">
        <v>102</v>
      </c>
      <c r="B49" s="35">
        <f aca="true" t="shared" si="6" ref="B49:C53">D49+F49</f>
        <v>19600.4</v>
      </c>
      <c r="C49" s="35">
        <f t="shared" si="6"/>
        <v>18349.3</v>
      </c>
      <c r="D49" s="25">
        <v>17128</v>
      </c>
      <c r="E49" s="25">
        <v>15877</v>
      </c>
      <c r="F49" s="25">
        <v>2472.4</v>
      </c>
      <c r="G49" s="25">
        <v>2472.3</v>
      </c>
    </row>
    <row r="50" spans="1:7" ht="12.75">
      <c r="A50" s="29" t="s">
        <v>214</v>
      </c>
      <c r="B50" s="35">
        <f t="shared" si="6"/>
        <v>1493.5</v>
      </c>
      <c r="C50" s="35">
        <f t="shared" si="6"/>
        <v>1477</v>
      </c>
      <c r="D50" s="25">
        <v>1493.5</v>
      </c>
      <c r="E50" s="25">
        <v>1477</v>
      </c>
      <c r="F50" s="25">
        <v>0</v>
      </c>
      <c r="G50" s="25">
        <v>0</v>
      </c>
    </row>
    <row r="51" spans="1:7" ht="25.5">
      <c r="A51" s="42" t="s">
        <v>107</v>
      </c>
      <c r="B51" s="35">
        <f t="shared" si="6"/>
        <v>3135.5</v>
      </c>
      <c r="C51" s="35">
        <f t="shared" si="6"/>
        <v>1323.4</v>
      </c>
      <c r="D51" s="25">
        <v>1135.5</v>
      </c>
      <c r="E51" s="25">
        <v>1124.5</v>
      </c>
      <c r="F51" s="25">
        <v>2000</v>
      </c>
      <c r="G51" s="25">
        <v>198.9</v>
      </c>
    </row>
    <row r="52" spans="1:7" ht="25.5">
      <c r="A52" s="26" t="s">
        <v>32</v>
      </c>
      <c r="B52" s="35">
        <f t="shared" si="6"/>
        <v>1850.5</v>
      </c>
      <c r="C52" s="35">
        <f t="shared" si="6"/>
        <v>2565.8</v>
      </c>
      <c r="D52" s="25">
        <v>1850.5</v>
      </c>
      <c r="E52" s="25">
        <v>2565.8</v>
      </c>
      <c r="F52" s="25">
        <v>0</v>
      </c>
      <c r="G52" s="25">
        <v>0</v>
      </c>
    </row>
    <row r="53" spans="1:7" s="1" customFormat="1" ht="12.75">
      <c r="A53" s="21" t="s">
        <v>10</v>
      </c>
      <c r="B53" s="24">
        <f t="shared" si="6"/>
        <v>128534.6</v>
      </c>
      <c r="C53" s="24">
        <f t="shared" si="6"/>
        <v>113885.49999999999</v>
      </c>
      <c r="D53" s="24">
        <f>SUM(D55:D58)</f>
        <v>100708.6</v>
      </c>
      <c r="E53" s="24">
        <f>SUM(E55:E58)</f>
        <v>98571.09999999999</v>
      </c>
      <c r="F53" s="24">
        <f>SUM(F55:F58)</f>
        <v>27826</v>
      </c>
      <c r="G53" s="24">
        <f>SUM(G55:G58)</f>
        <v>15314.4</v>
      </c>
    </row>
    <row r="54" spans="1:7" ht="12.75">
      <c r="A54" s="34" t="s">
        <v>55</v>
      </c>
      <c r="B54" s="35"/>
      <c r="C54" s="35"/>
      <c r="D54" s="25"/>
      <c r="E54" s="25"/>
      <c r="F54" s="25"/>
      <c r="G54" s="25"/>
    </row>
    <row r="55" spans="1:7" ht="12.75">
      <c r="A55" s="17" t="s">
        <v>11</v>
      </c>
      <c r="B55" s="35">
        <f aca="true" t="shared" si="7" ref="B55:C59">D55+F55</f>
        <v>92687.5</v>
      </c>
      <c r="C55" s="35">
        <f t="shared" si="7"/>
        <v>88789.09999999999</v>
      </c>
      <c r="D55" s="25">
        <v>88261.5</v>
      </c>
      <c r="E55" s="25">
        <v>84769.7</v>
      </c>
      <c r="F55" s="25">
        <v>4426</v>
      </c>
      <c r="G55" s="25">
        <v>4019.4</v>
      </c>
    </row>
    <row r="56" spans="1:7" ht="12.75">
      <c r="A56" s="17" t="s">
        <v>94</v>
      </c>
      <c r="B56" s="35">
        <f t="shared" si="7"/>
        <v>6317.1</v>
      </c>
      <c r="C56" s="35">
        <f t="shared" si="7"/>
        <v>7387.7</v>
      </c>
      <c r="D56" s="25">
        <v>5317.1</v>
      </c>
      <c r="E56" s="25">
        <v>6387.7</v>
      </c>
      <c r="F56" s="25">
        <v>1000</v>
      </c>
      <c r="G56" s="25">
        <v>1000</v>
      </c>
    </row>
    <row r="57" spans="1:7" ht="12.75">
      <c r="A57" s="26" t="s">
        <v>190</v>
      </c>
      <c r="B57" s="35">
        <f t="shared" si="7"/>
        <v>22400</v>
      </c>
      <c r="C57" s="35">
        <f t="shared" si="7"/>
        <v>10295</v>
      </c>
      <c r="D57" s="25">
        <v>0</v>
      </c>
      <c r="E57" s="25">
        <v>0</v>
      </c>
      <c r="F57" s="25">
        <v>22400</v>
      </c>
      <c r="G57" s="25">
        <v>10295</v>
      </c>
    </row>
    <row r="58" spans="1:7" ht="25.5">
      <c r="A58" s="26" t="s">
        <v>32</v>
      </c>
      <c r="B58" s="35">
        <f t="shared" si="7"/>
        <v>7130</v>
      </c>
      <c r="C58" s="35">
        <f t="shared" si="7"/>
        <v>7413.7</v>
      </c>
      <c r="D58" s="25">
        <v>7130</v>
      </c>
      <c r="E58" s="25">
        <v>7413.7</v>
      </c>
      <c r="F58" s="25">
        <v>0</v>
      </c>
      <c r="G58" s="25">
        <v>0</v>
      </c>
    </row>
    <row r="59" spans="1:7" s="1" customFormat="1" ht="12.75">
      <c r="A59" s="21" t="s">
        <v>17</v>
      </c>
      <c r="B59" s="24">
        <f t="shared" si="7"/>
        <v>10542.4</v>
      </c>
      <c r="C59" s="24">
        <f t="shared" si="7"/>
        <v>10409.5</v>
      </c>
      <c r="D59" s="24">
        <f>SUM(D61:D64)</f>
        <v>10480.4</v>
      </c>
      <c r="E59" s="24">
        <f>SUM(E61:E64)</f>
        <v>10347.5</v>
      </c>
      <c r="F59" s="24">
        <f>SUM(F61:F64)</f>
        <v>62</v>
      </c>
      <c r="G59" s="24">
        <f>SUM(G61:G64)</f>
        <v>62</v>
      </c>
    </row>
    <row r="60" spans="1:7" ht="12.75">
      <c r="A60" s="34" t="s">
        <v>55</v>
      </c>
      <c r="B60" s="35"/>
      <c r="C60" s="35"/>
      <c r="D60" s="25"/>
      <c r="E60" s="25"/>
      <c r="F60" s="25"/>
      <c r="G60" s="25"/>
    </row>
    <row r="61" spans="1:7" ht="12.75">
      <c r="A61" s="17" t="s">
        <v>217</v>
      </c>
      <c r="B61" s="35">
        <f aca="true" t="shared" si="8" ref="B61:C66">D61+F61</f>
        <v>50</v>
      </c>
      <c r="C61" s="35">
        <f t="shared" si="8"/>
        <v>38</v>
      </c>
      <c r="D61" s="25">
        <v>50</v>
      </c>
      <c r="E61" s="25">
        <v>38</v>
      </c>
      <c r="F61" s="25">
        <v>0</v>
      </c>
      <c r="G61" s="25">
        <v>0</v>
      </c>
    </row>
    <row r="62" spans="1:7" ht="12.75">
      <c r="A62" s="17" t="s">
        <v>156</v>
      </c>
      <c r="B62" s="35">
        <f t="shared" si="8"/>
        <v>6319</v>
      </c>
      <c r="C62" s="35">
        <f t="shared" si="8"/>
        <v>6308.1</v>
      </c>
      <c r="D62" s="25">
        <v>6257</v>
      </c>
      <c r="E62" s="25">
        <v>6246.1</v>
      </c>
      <c r="F62" s="25">
        <v>62</v>
      </c>
      <c r="G62" s="25">
        <v>62</v>
      </c>
    </row>
    <row r="63" spans="1:7" ht="12.75">
      <c r="A63" s="31" t="s">
        <v>149</v>
      </c>
      <c r="B63" s="35">
        <f t="shared" si="8"/>
        <v>2808.4</v>
      </c>
      <c r="C63" s="35">
        <f t="shared" si="8"/>
        <v>2698.6</v>
      </c>
      <c r="D63" s="25">
        <v>2808.4</v>
      </c>
      <c r="E63" s="25">
        <v>2698.6</v>
      </c>
      <c r="F63" s="25">
        <v>0</v>
      </c>
      <c r="G63" s="25">
        <v>0</v>
      </c>
    </row>
    <row r="64" spans="1:7" ht="12.75">
      <c r="A64" s="31" t="s">
        <v>231</v>
      </c>
      <c r="B64" s="35">
        <f t="shared" si="8"/>
        <v>1365</v>
      </c>
      <c r="C64" s="35">
        <f t="shared" si="8"/>
        <v>1364.8</v>
      </c>
      <c r="D64" s="25">
        <v>1365</v>
      </c>
      <c r="E64" s="25">
        <v>1364.8</v>
      </c>
      <c r="F64" s="25">
        <v>0</v>
      </c>
      <c r="G64" s="25">
        <v>0</v>
      </c>
    </row>
    <row r="65" spans="1:7" s="1" customFormat="1" ht="18.75" customHeight="1">
      <c r="A65" s="21" t="s">
        <v>24</v>
      </c>
      <c r="B65" s="24">
        <f t="shared" si="8"/>
        <v>553592.9</v>
      </c>
      <c r="C65" s="24">
        <f t="shared" si="8"/>
        <v>500672.8999999999</v>
      </c>
      <c r="D65" s="24">
        <f>D13+D21+D26+D30+D35+D39+D47+D53+D59</f>
        <v>441975.4</v>
      </c>
      <c r="E65" s="24">
        <f>E13+E21+E26+E30+E35+E39+E47+E53+E59</f>
        <v>413912.0999999999</v>
      </c>
      <c r="F65" s="24">
        <f>F13+F21+F26+F30+F35+F39+F47+F53+F59</f>
        <v>111617.5</v>
      </c>
      <c r="G65" s="24">
        <f>G13+G21+G26+G30+G35+G39+G47+G53+G59</f>
        <v>86760.79999999999</v>
      </c>
    </row>
    <row r="66" spans="1:7" ht="12.75">
      <c r="A66" s="17" t="s">
        <v>265</v>
      </c>
      <c r="B66" s="17"/>
      <c r="C66" s="35">
        <f t="shared" si="8"/>
        <v>896.3</v>
      </c>
      <c r="D66" s="17"/>
      <c r="E66" s="17">
        <v>896.3</v>
      </c>
      <c r="F66" s="17"/>
      <c r="G66" s="17"/>
    </row>
    <row r="67" spans="1:7" ht="16.5" customHeight="1">
      <c r="A67" s="56" t="s">
        <v>267</v>
      </c>
      <c r="B67" s="55">
        <f>B65</f>
        <v>553592.9</v>
      </c>
      <c r="C67" s="55">
        <f>C65+C66</f>
        <v>501569.1999999999</v>
      </c>
      <c r="D67" s="55">
        <f>D65</f>
        <v>441975.4</v>
      </c>
      <c r="E67" s="55">
        <f>E65+E66</f>
        <v>414808.3999999999</v>
      </c>
      <c r="F67" s="55">
        <f>F65</f>
        <v>111617.5</v>
      </c>
      <c r="G67" s="55">
        <f>G65</f>
        <v>86760.79999999999</v>
      </c>
    </row>
  </sheetData>
  <mergeCells count="5">
    <mergeCell ref="A4:G4"/>
    <mergeCell ref="A5:G5"/>
    <mergeCell ref="D8:G8"/>
    <mergeCell ref="F9:G9"/>
    <mergeCell ref="D9:E9"/>
  </mergeCells>
  <printOptions/>
  <pageMargins left="0.24" right="0.24" top="0.25" bottom="0.54" header="0.19" footer="0.25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Администрация города</cp:lastModifiedBy>
  <cp:lastPrinted>2006-03-17T09:58:03Z</cp:lastPrinted>
  <dcterms:created xsi:type="dcterms:W3CDTF">2003-07-22T14:14:06Z</dcterms:created>
  <dcterms:modified xsi:type="dcterms:W3CDTF">2006-03-28T08:19:18Z</dcterms:modified>
  <cp:category/>
  <cp:version/>
  <cp:contentType/>
  <cp:contentStatus/>
</cp:coreProperties>
</file>